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NCI.CZ\Zakázky\Zakázky 2024\24-005-140 NCI - KZ a.s. - Chlazení datového centra\Projekt\F - Výkaz výměr\"/>
    </mc:Choice>
  </mc:AlternateContent>
  <bookViews>
    <workbookView xWindow="0" yWindow="0" windowWidth="0" windowHeight="0"/>
  </bookViews>
  <sheets>
    <sheet name="Rekapitulace stavby" sheetId="1" r:id="rId1"/>
    <sheet name="D.1.1 - Architektonicko -..." sheetId="2" r:id="rId2"/>
    <sheet name="D.1.4.1 - Klimatizac - Kr..." sheetId="3" r:id="rId3"/>
    <sheet name="D1.4 - Silnoproudá elektr..." sheetId="4" r:id="rId4"/>
    <sheet name="D.1.4.2 - MaR - Krajská z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'D.1.1 - Architektonicko -...'!$C$87:$K$155</definedName>
    <definedName name="_xlnm.Print_Area" localSheetId="1">'D.1.1 - Architektonicko -...'!$C$4:$J$39,'D.1.1 - Architektonicko -...'!$C$45:$J$69,'D.1.1 - Architektonicko -...'!$C$75:$K$155</definedName>
    <definedName name="_xlnm.Print_Titles" localSheetId="1">'D.1.1 - Architektonicko -...'!$87:$87</definedName>
    <definedName name="_xlnm._FilterDatabase" localSheetId="2" hidden="1">'D.1.4.1 - Klimatizac - Kr...'!$C$82:$K$217</definedName>
    <definedName name="_xlnm.Print_Area" localSheetId="2">'D.1.4.1 - Klimatizac - Kr...'!$C$4:$J$39,'D.1.4.1 - Klimatizac - Kr...'!$C$45:$J$64,'D.1.4.1 - Klimatizac - Kr...'!$C$70:$K$217</definedName>
    <definedName name="_xlnm.Print_Titles" localSheetId="2">'D.1.4.1 - Klimatizac - Kr...'!$82:$82</definedName>
    <definedName name="_xlnm._FilterDatabase" localSheetId="3" hidden="1">'D1.4 - Silnoproudá elektr...'!$C$81:$K$195</definedName>
    <definedName name="_xlnm.Print_Area" localSheetId="3">'D1.4 - Silnoproudá elektr...'!$C$4:$J$39,'D1.4 - Silnoproudá elektr...'!$C$45:$J$63,'D1.4 - Silnoproudá elektr...'!$C$69:$K$195</definedName>
    <definedName name="_xlnm.Print_Titles" localSheetId="3">'D1.4 - Silnoproudá elektr...'!$81:$81</definedName>
    <definedName name="_xlnm._FilterDatabase" localSheetId="4" hidden="1">'D.1.4.2 - MaR - Krajská z...'!$C$80:$K$129</definedName>
    <definedName name="_xlnm.Print_Area" localSheetId="4">'D.1.4.2 - MaR - Krajská z...'!$C$4:$J$39,'D.1.4.2 - MaR - Krajská z...'!$C$45:$J$62,'D.1.4.2 - MaR - Krajská z...'!$C$68:$K$129</definedName>
    <definedName name="_xlnm.Print_Titles" localSheetId="4">'D.1.4.2 - MaR - Krajská z...'!$80:$80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4" r="J37"/>
  <c r="J36"/>
  <c i="1" r="AY57"/>
  <c i="4" r="J35"/>
  <c i="1" r="AX57"/>
  <c i="4"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BI84"/>
  <c r="BH84"/>
  <c r="BG84"/>
  <c r="BF84"/>
  <c r="T84"/>
  <c r="R84"/>
  <c r="P84"/>
  <c r="F76"/>
  <c r="E74"/>
  <c r="F52"/>
  <c r="E50"/>
  <c r="J24"/>
  <c r="E24"/>
  <c r="J79"/>
  <c r="J23"/>
  <c r="J21"/>
  <c r="E21"/>
  <c r="J78"/>
  <c r="J20"/>
  <c r="J18"/>
  <c r="E18"/>
  <c r="F55"/>
  <c r="J17"/>
  <c r="J15"/>
  <c r="E15"/>
  <c r="F54"/>
  <c r="J14"/>
  <c r="J12"/>
  <c r="J76"/>
  <c r="E7"/>
  <c r="E72"/>
  <c i="3" r="J37"/>
  <c r="J36"/>
  <c i="1" r="AY56"/>
  <c i="3" r="J35"/>
  <c i="1" r="AX56"/>
  <c i="3"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6"/>
  <c r="BH86"/>
  <c r="BG86"/>
  <c r="BF86"/>
  <c r="T86"/>
  <c r="T85"/>
  <c r="R86"/>
  <c r="R85"/>
  <c r="P86"/>
  <c r="P85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2" r="J37"/>
  <c r="J36"/>
  <c i="1" r="AY55"/>
  <c i="2" r="J35"/>
  <c i="1" r="AX55"/>
  <c i="2" r="BI152"/>
  <c r="BH152"/>
  <c r="BG152"/>
  <c r="BF152"/>
  <c r="T152"/>
  <c r="T151"/>
  <c r="R152"/>
  <c r="R151"/>
  <c r="P152"/>
  <c r="P151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3"/>
  <c r="BH123"/>
  <c r="BG123"/>
  <c r="BF123"/>
  <c r="T123"/>
  <c r="T122"/>
  <c r="R123"/>
  <c r="R122"/>
  <c r="P123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78"/>
  <c i="1" r="L50"/>
  <c r="AM50"/>
  <c r="AM49"/>
  <c r="L49"/>
  <c r="AM47"/>
  <c r="L47"/>
  <c r="L45"/>
  <c r="L44"/>
  <c i="2" r="J100"/>
  <c i="3" r="J180"/>
  <c i="4" r="BK165"/>
  <c i="5" r="J97"/>
  <c i="2" r="J103"/>
  <c i="3" r="J138"/>
  <c i="4" r="BK184"/>
  <c r="J84"/>
  <c i="2" r="J147"/>
  <c i="3" r="J119"/>
  <c r="J90"/>
  <c i="4" r="J167"/>
  <c r="J171"/>
  <c i="5" r="BK117"/>
  <c i="3" r="BK104"/>
  <c r="BK131"/>
  <c i="4" r="BK194"/>
  <c r="J194"/>
  <c i="2" r="BK138"/>
  <c i="3" r="J104"/>
  <c i="4" r="J94"/>
  <c r="BK106"/>
  <c i="5" r="BK101"/>
  <c i="3" r="BK172"/>
  <c r="BK161"/>
  <c i="4" r="J106"/>
  <c i="5" r="BK84"/>
  <c i="3" r="J215"/>
  <c r="J200"/>
  <c r="J101"/>
  <c i="4" r="BK118"/>
  <c i="2" r="J138"/>
  <c i="3" r="BK212"/>
  <c r="J164"/>
  <c i="4" r="BK171"/>
  <c i="2" r="BK152"/>
  <c i="3" r="J172"/>
  <c i="4" r="BK92"/>
  <c r="J192"/>
  <c i="2" r="BK141"/>
  <c i="3" r="BK146"/>
  <c i="4" r="J181"/>
  <c r="J143"/>
  <c r="BK108"/>
  <c i="2" r="J109"/>
  <c i="3" r="J185"/>
  <c i="4" r="J153"/>
  <c i="5" r="BK111"/>
  <c i="2" r="J141"/>
  <c i="3" r="J136"/>
  <c r="BK202"/>
  <c r="J149"/>
  <c i="4" r="BK103"/>
  <c r="J151"/>
  <c i="5" r="J89"/>
  <c i="3" r="J109"/>
  <c r="BK119"/>
  <c i="4" r="J157"/>
  <c i="5" r="BK107"/>
  <c i="2" r="BK116"/>
  <c i="3" r="BK191"/>
  <c i="4" r="BK151"/>
  <c r="BK137"/>
  <c i="2" r="J116"/>
  <c i="3" r="J131"/>
  <c r="BK155"/>
  <c i="4" r="J101"/>
  <c r="J190"/>
  <c i="2" r="J127"/>
  <c i="3" r="BK122"/>
  <c r="BK90"/>
  <c i="4" r="BK145"/>
  <c i="5" r="BK119"/>
  <c i="2" r="BK114"/>
  <c i="3" r="J133"/>
  <c i="4" r="BK173"/>
  <c i="5" r="BK89"/>
  <c i="2" r="F36"/>
  <c i="4" r="BK123"/>
  <c i="5" r="J84"/>
  <c i="2" r="BK100"/>
  <c i="3" r="J194"/>
  <c r="BK200"/>
  <c i="4" r="BK139"/>
  <c r="BK87"/>
  <c i="2" r="BK127"/>
  <c i="3" r="BK167"/>
  <c i="4" r="BK190"/>
  <c r="J176"/>
  <c i="2" r="F37"/>
  <c i="3" r="BK164"/>
  <c r="J99"/>
  <c i="4" r="BK99"/>
  <c i="5" r="J122"/>
  <c i="3" r="BK143"/>
  <c r="J152"/>
  <c i="4" r="J103"/>
  <c r="BK97"/>
  <c i="5" r="BK125"/>
  <c i="2" r="BK123"/>
  <c i="3" r="J202"/>
  <c i="4" r="BK89"/>
  <c r="J115"/>
  <c i="5" r="J93"/>
  <c i="3" r="BK128"/>
  <c r="J170"/>
  <c r="J125"/>
  <c i="4" r="BK178"/>
  <c r="BK187"/>
  <c i="2" r="J119"/>
  <c i="3" r="J86"/>
  <c i="4" r="J120"/>
  <c r="BK143"/>
  <c i="2" r="J114"/>
  <c i="3" r="BK158"/>
  <c r="J116"/>
  <c i="4" r="BK163"/>
  <c i="5" r="J115"/>
  <c i="2" r="BK109"/>
  <c i="3" r="J106"/>
  <c i="4" r="J97"/>
  <c r="BK130"/>
  <c i="5" r="J91"/>
  <c i="2" r="J130"/>
  <c i="3" r="BK138"/>
  <c i="4" r="BK192"/>
  <c r="J161"/>
  <c i="5" r="BK127"/>
  <c i="3" r="J155"/>
  <c r="J141"/>
  <c i="4" r="J187"/>
  <c r="BK120"/>
  <c i="5" r="J127"/>
  <c i="2" r="J106"/>
  <c i="3" r="BK101"/>
  <c r="BK86"/>
  <c r="BK93"/>
  <c i="4" r="BK125"/>
  <c i="2" r="J34"/>
  <c i="5" r="J107"/>
  <c i="3" r="BK96"/>
  <c r="BK177"/>
  <c i="4" r="BK153"/>
  <c r="J128"/>
  <c i="2" r="J132"/>
  <c i="3" r="BK215"/>
  <c r="BK109"/>
  <c i="4" r="J141"/>
  <c i="5" r="J117"/>
  <c i="2" r="BK95"/>
  <c i="3" r="J177"/>
  <c i="4" r="J163"/>
  <c r="J123"/>
  <c i="5" r="BK97"/>
  <c i="3" r="J191"/>
  <c r="J167"/>
  <c i="4" r="J149"/>
  <c r="J87"/>
  <c i="2" r="J144"/>
  <c i="3" r="J205"/>
  <c r="BK125"/>
  <c i="4" r="BK128"/>
  <c r="BK147"/>
  <c i="5" r="BK99"/>
  <c i="3" r="BK194"/>
  <c r="BK149"/>
  <c i="4" r="BK161"/>
  <c r="J118"/>
  <c i="3" r="BK116"/>
  <c i="4" r="BK149"/>
  <c r="J113"/>
  <c r="J145"/>
  <c i="5" r="BK91"/>
  <c i="3" r="BK210"/>
  <c r="BK170"/>
  <c i="4" r="BK115"/>
  <c i="2" r="BK134"/>
  <c r="F34"/>
  <c i="5" r="BK104"/>
  <c i="2" r="J123"/>
  <c i="3" r="BK99"/>
  <c r="J174"/>
  <c i="4" r="J178"/>
  <c r="J92"/>
  <c i="2" r="BK144"/>
  <c i="3" r="BK141"/>
  <c i="4" r="J173"/>
  <c i="5" r="BK87"/>
  <c i="2" r="J152"/>
  <c i="3" r="J207"/>
  <c i="4" r="J130"/>
  <c r="J159"/>
  <c i="5" r="J99"/>
  <c i="2" r="BK106"/>
  <c i="3" r="BK106"/>
  <c r="J143"/>
  <c i="4" r="J165"/>
  <c r="J111"/>
  <c i="2" r="BK91"/>
  <c i="3" r="J188"/>
  <c r="J128"/>
  <c i="4" r="J99"/>
  <c i="5" r="J95"/>
  <c i="2" r="J134"/>
  <c i="3" r="J122"/>
  <c i="4" r="J135"/>
  <c r="BK111"/>
  <c i="2" r="BK119"/>
  <c i="3" r="J96"/>
  <c i="4" r="BK159"/>
  <c r="J184"/>
  <c i="5" r="BK122"/>
  <c i="3" r="J212"/>
  <c r="BK136"/>
  <c i="4" r="BK176"/>
  <c i="5" r="BK93"/>
  <c i="1" r="AS54"/>
  <c i="4" r="BK181"/>
  <c i="5" r="J87"/>
  <c i="2" r="F35"/>
  <c i="4" r="J89"/>
  <c r="BK101"/>
  <c i="2" r="BK130"/>
  <c i="3" r="BK183"/>
  <c r="BK185"/>
  <c r="J197"/>
  <c i="4" r="J169"/>
  <c i="5" r="BK115"/>
  <c i="3" r="BK207"/>
  <c r="BK152"/>
  <c r="BK188"/>
  <c i="4" r="J125"/>
  <c i="5" r="J111"/>
  <c i="3" r="J161"/>
  <c r="BK114"/>
  <c i="4" r="BK135"/>
  <c r="BK84"/>
  <c i="2" r="BK132"/>
  <c i="3" r="J158"/>
  <c r="BK205"/>
  <c i="4" r="J108"/>
  <c r="BK113"/>
  <c i="5" r="BK95"/>
  <c i="2" r="J95"/>
  <c i="3" r="J146"/>
  <c i="4" r="BK167"/>
  <c r="BK157"/>
  <c i="5" r="J125"/>
  <c i="3" r="BK174"/>
  <c r="J183"/>
  <c i="4" r="J139"/>
  <c r="J137"/>
  <c i="5" r="J101"/>
  <c i="3" r="BK133"/>
  <c r="J114"/>
  <c i="4" r="BK141"/>
  <c r="BK94"/>
  <c i="2" r="BK103"/>
  <c i="3" r="BK111"/>
  <c i="4" r="J147"/>
  <c r="BK132"/>
  <c i="5" r="J119"/>
  <c i="2" r="J91"/>
  <c i="3" r="J93"/>
  <c r="BK197"/>
  <c i="4" r="BK169"/>
  <c i="5" r="J104"/>
  <c i="2" r="BK147"/>
  <c i="3" r="BK180"/>
  <c r="J210"/>
  <c r="J111"/>
  <c i="4" r="J132"/>
  <c i="2" l="1" r="T99"/>
  <c r="P137"/>
  <c i="3" r="T95"/>
  <c r="T84"/>
  <c r="T83"/>
  <c i="2" r="P99"/>
  <c r="R137"/>
  <c i="3" r="BK89"/>
  <c r="J89"/>
  <c r="J62"/>
  <c r="T89"/>
  <c i="4" r="P156"/>
  <c i="2" r="P90"/>
  <c r="P89"/>
  <c r="P113"/>
  <c r="P126"/>
  <c i="3" r="R89"/>
  <c i="4" r="P83"/>
  <c r="T156"/>
  <c i="2" r="BK90"/>
  <c r="J90"/>
  <c r="J61"/>
  <c r="BK113"/>
  <c r="J113"/>
  <c r="J64"/>
  <c r="T126"/>
  <c i="3" r="P89"/>
  <c i="4" r="BK83"/>
  <c r="J83"/>
  <c r="J60"/>
  <c r="P175"/>
  <c i="2" r="BK99"/>
  <c r="J99"/>
  <c r="J62"/>
  <c r="BK137"/>
  <c r="J137"/>
  <c r="J67"/>
  <c i="3" r="BK95"/>
  <c r="J95"/>
  <c r="J63"/>
  <c i="4" r="R156"/>
  <c i="2" r="R90"/>
  <c r="T113"/>
  <c r="BK126"/>
  <c r="J126"/>
  <c r="J66"/>
  <c i="4" r="BK156"/>
  <c r="J156"/>
  <c r="J61"/>
  <c r="T175"/>
  <c i="2" r="T90"/>
  <c r="T89"/>
  <c r="R113"/>
  <c r="T137"/>
  <c r="T112"/>
  <c r="T88"/>
  <c i="3" r="R95"/>
  <c r="R84"/>
  <c r="R83"/>
  <c i="4" r="R83"/>
  <c r="R82"/>
  <c r="R175"/>
  <c i="5" r="P83"/>
  <c r="P82"/>
  <c r="P81"/>
  <c i="1" r="AU58"/>
  <c i="2" r="R99"/>
  <c r="R126"/>
  <c i="3" r="P95"/>
  <c r="P84"/>
  <c r="P83"/>
  <c i="1" r="AU56"/>
  <c i="4" r="T83"/>
  <c r="T82"/>
  <c r="BK175"/>
  <c r="J175"/>
  <c r="J62"/>
  <c i="5" r="BK83"/>
  <c r="J83"/>
  <c r="J61"/>
  <c r="R83"/>
  <c r="R82"/>
  <c r="R81"/>
  <c r="T83"/>
  <c r="T82"/>
  <c r="T81"/>
  <c i="3" r="BK85"/>
  <c r="J85"/>
  <c r="J61"/>
  <c i="2" r="BK151"/>
  <c r="J151"/>
  <c r="J68"/>
  <c r="BK122"/>
  <c r="J122"/>
  <c r="J65"/>
  <c i="5" r="E48"/>
  <c r="F55"/>
  <c r="BE87"/>
  <c r="BE89"/>
  <c r="BE101"/>
  <c r="BE115"/>
  <c r="BE93"/>
  <c r="BE122"/>
  <c r="J52"/>
  <c r="BE99"/>
  <c r="BE104"/>
  <c r="BE84"/>
  <c r="BE107"/>
  <c r="BE111"/>
  <c r="BE125"/>
  <c i="4" r="BK82"/>
  <c r="J82"/>
  <c i="5" r="BE95"/>
  <c r="BE117"/>
  <c r="BE119"/>
  <c r="BE127"/>
  <c r="BE91"/>
  <c r="BE97"/>
  <c i="4" r="J55"/>
  <c r="BE99"/>
  <c r="BE101"/>
  <c r="BE103"/>
  <c r="BE106"/>
  <c r="BE115"/>
  <c r="BE118"/>
  <c r="BE120"/>
  <c r="BE153"/>
  <c r="BE161"/>
  <c r="BE163"/>
  <c r="BE171"/>
  <c r="J54"/>
  <c r="F79"/>
  <c r="BE92"/>
  <c r="BE159"/>
  <c r="BE173"/>
  <c r="J52"/>
  <c r="BE94"/>
  <c r="BE139"/>
  <c r="BE141"/>
  <c r="BE143"/>
  <c r="BE147"/>
  <c r="BE151"/>
  <c i="3" r="BK84"/>
  <c r="J84"/>
  <c r="J60"/>
  <c i="4" r="E48"/>
  <c r="BE111"/>
  <c r="BE149"/>
  <c r="BE181"/>
  <c r="BE194"/>
  <c r="BE130"/>
  <c r="BE157"/>
  <c r="BE184"/>
  <c r="BE187"/>
  <c r="BE192"/>
  <c r="F78"/>
  <c r="BE87"/>
  <c r="BE89"/>
  <c r="BE123"/>
  <c r="BE128"/>
  <c r="BE132"/>
  <c r="BE137"/>
  <c r="BE165"/>
  <c r="BE84"/>
  <c r="BE97"/>
  <c r="BE176"/>
  <c r="BE178"/>
  <c r="BE190"/>
  <c r="BE108"/>
  <c r="BE113"/>
  <c r="BE125"/>
  <c r="BE135"/>
  <c r="BE145"/>
  <c r="BE167"/>
  <c r="BE169"/>
  <c i="3" r="E73"/>
  <c r="BE125"/>
  <c r="BE131"/>
  <c r="BE90"/>
  <c r="BE152"/>
  <c r="BE170"/>
  <c r="BE174"/>
  <c r="F55"/>
  <c r="BE93"/>
  <c r="BE96"/>
  <c r="BE116"/>
  <c r="BE122"/>
  <c r="BE141"/>
  <c r="J52"/>
  <c r="BE128"/>
  <c r="BE136"/>
  <c r="BE155"/>
  <c r="BE161"/>
  <c r="BE188"/>
  <c r="BE191"/>
  <c r="BE194"/>
  <c r="BE101"/>
  <c r="BE119"/>
  <c r="BE146"/>
  <c r="BE164"/>
  <c r="BE180"/>
  <c r="BE183"/>
  <c r="BE197"/>
  <c r="BE200"/>
  <c r="BE212"/>
  <c r="BE215"/>
  <c r="BE99"/>
  <c r="BE104"/>
  <c r="BE111"/>
  <c r="BE133"/>
  <c r="BE138"/>
  <c r="BE158"/>
  <c r="BE185"/>
  <c r="BE202"/>
  <c r="BE205"/>
  <c r="BE106"/>
  <c r="BE109"/>
  <c r="BE143"/>
  <c r="BE167"/>
  <c r="BE177"/>
  <c r="BE207"/>
  <c r="BE210"/>
  <c r="BE86"/>
  <c r="BE114"/>
  <c r="BE149"/>
  <c r="BE172"/>
  <c i="1" r="BB55"/>
  <c r="BA55"/>
  <c r="AW55"/>
  <c r="BC55"/>
  <c i="2" r="E48"/>
  <c r="J52"/>
  <c r="F55"/>
  <c r="BE91"/>
  <c r="BE95"/>
  <c r="BE100"/>
  <c r="BE103"/>
  <c r="BE106"/>
  <c r="BE109"/>
  <c r="BE114"/>
  <c r="BE116"/>
  <c r="BE119"/>
  <c r="BE123"/>
  <c r="BE127"/>
  <c r="BE130"/>
  <c r="BE132"/>
  <c r="BE134"/>
  <c r="BE138"/>
  <c r="BE141"/>
  <c r="BE144"/>
  <c r="BE147"/>
  <c r="BE152"/>
  <c i="1" r="BD55"/>
  <c i="5" r="F37"/>
  <c i="1" r="BD58"/>
  <c i="3" r="F34"/>
  <c i="1" r="BA56"/>
  <c i="5" r="F36"/>
  <c i="1" r="BC58"/>
  <c i="3" r="F35"/>
  <c i="1" r="BB56"/>
  <c i="5" r="F35"/>
  <c i="1" r="BB58"/>
  <c i="4" r="J30"/>
  <c r="F36"/>
  <c i="1" r="BC57"/>
  <c i="4" r="F34"/>
  <c i="1" r="BA57"/>
  <c i="4" r="F35"/>
  <c i="1" r="BB57"/>
  <c i="4" r="J34"/>
  <c i="1" r="AW57"/>
  <c i="5" r="F34"/>
  <c i="1" r="BA58"/>
  <c i="3" r="F36"/>
  <c i="1" r="BC56"/>
  <c i="3" r="J34"/>
  <c i="1" r="AW56"/>
  <c i="3" r="F37"/>
  <c i="1" r="BD56"/>
  <c i="5" r="J34"/>
  <c i="1" r="AW58"/>
  <c i="4" r="F37"/>
  <c i="1" r="BD57"/>
  <c i="2" l="1" r="P112"/>
  <c r="P88"/>
  <c i="1" r="AU55"/>
  <c i="2" r="R89"/>
  <c r="R112"/>
  <c r="R88"/>
  <c i="4" r="P82"/>
  <c i="1" r="AU57"/>
  <c i="2" r="BK112"/>
  <c r="BK89"/>
  <c r="J89"/>
  <c r="J60"/>
  <c i="5" r="BK82"/>
  <c r="J82"/>
  <c r="J60"/>
  <c i="1" r="AG57"/>
  <c i="4" r="J59"/>
  <c i="3" r="BK83"/>
  <c r="J83"/>
  <c i="1" r="AU54"/>
  <c i="3" r="J30"/>
  <c i="1" r="AG56"/>
  <c r="BA54"/>
  <c r="W30"/>
  <c i="3" r="F33"/>
  <c i="1" r="AZ56"/>
  <c i="2" r="J33"/>
  <c i="1" r="AV55"/>
  <c r="AT55"/>
  <c i="5" r="J33"/>
  <c i="1" r="AV58"/>
  <c r="AT58"/>
  <c i="5" r="F33"/>
  <c i="1" r="AZ58"/>
  <c r="BD54"/>
  <c r="W33"/>
  <c r="BC54"/>
  <c r="W32"/>
  <c r="BB54"/>
  <c r="W31"/>
  <c i="2" r="F33"/>
  <c i="1" r="AZ55"/>
  <c i="4" r="J33"/>
  <c i="1" r="AV57"/>
  <c r="AT57"/>
  <c r="AN57"/>
  <c i="3" r="J33"/>
  <c i="1" r="AV56"/>
  <c r="AT56"/>
  <c i="4" r="F33"/>
  <c i="1" r="AZ57"/>
  <c i="2" l="1" r="BK88"/>
  <c r="J88"/>
  <c r="J59"/>
  <c r="J112"/>
  <c r="J63"/>
  <c i="5" r="BK81"/>
  <c r="J81"/>
  <c r="J59"/>
  <c i="1" r="AN56"/>
  <c i="3" r="J59"/>
  <c i="4" r="J39"/>
  <c i="3" r="J39"/>
  <c i="1" r="AW54"/>
  <c r="AK30"/>
  <c r="AZ54"/>
  <c r="W29"/>
  <c r="AY54"/>
  <c r="AX54"/>
  <c i="5" l="1" r="J30"/>
  <c i="1" r="AG58"/>
  <c i="2" r="J30"/>
  <c i="1" r="AG55"/>
  <c r="AV54"/>
  <c r="AK29"/>
  <c i="2" l="1" r="J39"/>
  <c i="5" r="J39"/>
  <c i="1" r="AN55"/>
  <c r="AN58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<sst xmlns="http://schemas.openxmlformats.org/spreadsheetml/2006/main">
  <si>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</si>
  <si>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</si>
  <si>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</si>
  <si>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</si>
  <si>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</si>
  <si>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{a5cfe85d-e49c-4129-944b-cefc195663ed}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</si>
  <si>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</si>
  <si>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</si>
  <si>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</si>
  <si>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</si>
  <si>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</si>
  <si>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</si>
  <si>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</si>
  <si>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</si>
  <si>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24-005-140NCI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</si>
  <si>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</si>
  <si>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</si>
  <si>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Krajská zdravotní a.s., Masarykova nemocnice Ústí nad Labem - chlazení datového centra</t>
  </si>
  <si>
    <t>KSO:</t>
  </si>
  <si>
    <t/>
  </si>
  <si>
    <t>CC-CZ:</t>
  </si>
  <si>
    <t>Místo:</t>
  </si>
  <si>
    <t>Ústí nad Labem</t>
  </si>
  <si>
    <t>Datum:</t>
  </si>
  <si>
    <t>18. 6. 2024</t>
  </si>
  <si>
    <t>Zadavatel:</t>
  </si>
  <si>
    <t>IČ:</t>
  </si>
  <si>
    <t>Krajská zdravotní, a.s.</t>
  </si>
  <si>
    <t>DIČ:</t>
  </si>
  <si>
    <t>Uchazeč:</t>
  </si>
  <si>
    <t>Vyplň údaj</t>
  </si>
  <si>
    <t>Projektant:</t>
  </si>
  <si>
    <t>Karel Petr</t>
  </si>
  <si>
    <t>True</t>
  </si>
  <si>
    <t>Zpracovatel:</t>
  </si>
  <si>
    <t>28683218</t>
  </si>
  <si>
    <t>NCI.CZ ENGINEERING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</si>
  <si>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</si>
  <si>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</si>
  <si>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</si>
  <si>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</si>
  <si>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</si>
  <si>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</si>
  <si>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</si>
  <si>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</si>
  <si>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</si>
  <si>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</si>
  <si>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</si>
  <si>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</si>
  <si>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</si>
  <si>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</si>
  <si>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</si>
  <si>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</si>
  <si>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</si>
  <si>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</si>
  <si>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</si>
  <si>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</si>
  <si>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</si>
  <si>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</si>
  <si>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</si>
  <si>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</si>
  <si>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</si>
  <si>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</si>
  <si>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</si>
  <si>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</si>
  <si>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</si>
  <si>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</si>
  <si>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</si>
  <si>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</si>
  <si>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</si>
  <si>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</si>
  <si>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</si>
  <si>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</si>
  <si>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</si>
  <si>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</si>
  <si>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</si>
  <si>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</si>
  <si>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</si>
  <si>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</si>
  <si>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- stavební řešení</t>
  </si>
  <si>
    <t>STA</t>
  </si>
  <si>
    <t>1</t>
  </si>
  <si>
    <t>{45e504af-5e7c-4233-be95-1de2ae361ebd}</t>
  </si>
  <si>
    <t>2</t>
  </si>
  <si>
    <t>D.1.4.1 - Klimatizac</t>
  </si>
  <si>
    <t>Krasjská zdravotní, a.s., Masarykova nemocnice Ústí nad Labem, chlazení datového centra</t>
  </si>
  <si>
    <t>{f1f4e03b-2938-4048-8b59-b84a4dceb0b6}</t>
  </si>
  <si>
    <t>D1.4</t>
  </si>
  <si>
    <t>Silnoproudá elektr...</t>
  </si>
  <si>
    <t>{5b782eb3-7acb-4909-9dca-0f336a8197db}</t>
  </si>
  <si>
    <t>D.1.4.2 - MaR</t>
  </si>
  <si>
    <t>Krajská zdravotní, a.s., chlazení datového centra</t>
  </si>
  <si>
    <t>{7ca2cb1d-b2db-4464-847b-00340205a887}</t>
  </si>
  <si>
    <t>KRYCÍ LIST SOUPISU PRACÍ</t>
  </si>
  <si>
    <t>Objekt:</t>
  </si>
  <si>
    <t>D.1.1 - Architektonicko -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</si>
  <si>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</si>
  <si>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</si>
  <si>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</si>
  <si>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</si>
  <si>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</si>
  <si>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</si>
  <si>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</si>
  <si>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</si>
  <si>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</si>
  <si>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</si>
  <si>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</si>
  <si>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</si>
  <si>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</si>
  <si>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</si>
  <si>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</si>
  <si>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</si>
  <si>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</si>
  <si>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</si>
  <si>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</si>
  <si>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</si>
  <si>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</si>
  <si>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</si>
  <si>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</si>
  <si>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</si>
  <si>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</si>
  <si>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</si>
  <si>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</si>
  <si>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</si>
  <si>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</si>
  <si>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</si>
  <si>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</si>
  <si>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20</t>
  </si>
  <si>
    <t>K</t>
  </si>
  <si>
    <t>952901114</t>
  </si>
  <si>
    <t>Vyčištění budov bytové a občanské výstavby při výšce podlaží přes 4 m</t>
  </si>
  <si>
    <t>m2</t>
  </si>
  <si>
    <t>CS ÚRS 2024 01</t>
  </si>
  <si>
    <t>4</t>
  </si>
  <si>
    <t>1253134070</t>
  </si>
  <si>
    <t>PP</t>
  </si>
  <si>
    <t>Vyčištění budov nebo objektů před předáním do užívání budov bytové nebo občanské výstavby, světlé výšky podlaží přes 4 m</t>
  </si>
  <si>
    <t>Online PSC</t>
  </si>
  <si>
    <t>https://podminky.urs.cz/item/CS_URS_2024_01/952901114</t>
  </si>
  <si>
    <t>VV</t>
  </si>
  <si>
    <t>0,862*350 'Přepočtené koeficientem množství</t>
  </si>
  <si>
    <t>7</t>
  </si>
  <si>
    <t>962031023</t>
  </si>
  <si>
    <t>Bourání příček nebo přizdívek z cihel děrovaných broušených tl přes 100 do 150 mm</t>
  </si>
  <si>
    <t>1928048853</t>
  </si>
  <si>
    <t>Bourání příček nebo přizdívek z cihel děrovaných broušených, tl. přes 100 do 150 mm</t>
  </si>
  <si>
    <t>https://podminky.urs.cz/item/CS_URS_2024_01/962031023</t>
  </si>
  <si>
    <t>P</t>
  </si>
  <si>
    <t>Poznámka k položce:_x000d_
Bourání prostupů pro trasy potrubí chladiva_x000d_
Bourání prostupů pro VZT_x000d_
Bourání otvoru pro dveře do místnosti E-035_x000d_
Bourání otvoru pro dveře do baterkárny</t>
  </si>
  <si>
    <t>997</t>
  </si>
  <si>
    <t>Přesun sutě</t>
  </si>
  <si>
    <t>10</t>
  </si>
  <si>
    <t>997013212</t>
  </si>
  <si>
    <t>Vnitrostaveništní doprava suti a vybouraných hmot pro budovy v přes 6 do 9 m ručně</t>
  </si>
  <si>
    <t>t</t>
  </si>
  <si>
    <t>-703418612</t>
  </si>
  <si>
    <t>Vnitrostaveništní doprava suti a vybouraných hmot vodorovně do 50 m s naložením ručně pro budovy a haly výšky přes 6 do 9 m</t>
  </si>
  <si>
    <t>https://podminky.urs.cz/item/CS_URS_2024_01/997013212</t>
  </si>
  <si>
    <t>11</t>
  </si>
  <si>
    <t>997013219</t>
  </si>
  <si>
    <t>Příplatek k vnitrostaveništní dopravě suti a vybouraných hmot za zvětšenou dopravu suti ZKD 10 m</t>
  </si>
  <si>
    <t>-1963308390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</si>
  <si>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</si>
  <si>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https://podminky.urs.cz/item/CS_URS_2024_01/997013219</t>
  </si>
  <si>
    <t>8</t>
  </si>
  <si>
    <t>997013501</t>
  </si>
  <si>
    <t>Odvoz suti a vybouraných hmot na skládku nebo meziskládku do 1 km se složením</t>
  </si>
  <si>
    <t>-1361466576</t>
  </si>
  <si>
    <t>Odvoz suti a vybouraných hmot na skládku nebo meziskládku se složením, na vzdálenost do 1 km</t>
  </si>
  <si>
    <t>https://podminky.urs.cz/item/CS_URS_2024_01/997013501</t>
  </si>
  <si>
    <t>997013509</t>
  </si>
  <si>
    <t>Příplatek k odvozu suti a vybouraných hmot na skládku ZKD 1 km přes 1 km</t>
  </si>
  <si>
    <t>-1126831908</t>
  </si>
  <si>
    <t>Odvoz suti a vybouraných hmot na skládku nebo meziskládku se složením, na vzdálenost Příplatek k ceně za každý další započatý 1 km přes 1 km</t>
  </si>
  <si>
    <t>https://podminky.urs.cz/item/CS_URS_2024_01/997013509</t>
  </si>
  <si>
    <t>PSV</t>
  </si>
  <si>
    <t>Práce a dodávky PSV</t>
  </si>
  <si>
    <t>763</t>
  </si>
  <si>
    <t>Konstrukce suché výstavby</t>
  </si>
  <si>
    <t>763111323.KNF</t>
  </si>
  <si>
    <t>SDK příčka W 111 tl 100 mm profil CW+UW 75 desky 1x RED PIANO (DF) 12,5 TI 60 mm 15 kg/m3 EI 45 Rw 48 dB</t>
  </si>
  <si>
    <t>16</t>
  </si>
  <si>
    <t>521143120</t>
  </si>
  <si>
    <t>998763301</t>
  </si>
  <si>
    <t>Přesun hmot tonážní pro konstrukce montované z desek v objektech v do 6 m</t>
  </si>
  <si>
    <t>1003347435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</si>
  <si>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</si>
  <si>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https://podminky.urs.cz/item/CS_URS_2024_01/998763301</t>
  </si>
  <si>
    <t>13</t>
  </si>
  <si>
    <t>998763339</t>
  </si>
  <si>
    <t>Příplatek k ručnímu přesunu hmot tonážnímu pro konstrukce montované z desek za zvětšený přesun ZKD 50 m</t>
  </si>
  <si>
    <t>-2041552973</t>
  </si>
  <si>
    <t>Přesun hmot pro konstrukce montované z desek sádrokartonových, sádrovláknitých, cementovláknitých nebo cementových stanovený z hmotnosti přesunovaného materiálu vodorovná dopravní vzdálenost do 50 m Příplatek k cenám za ruční zvětšený přesun přes vymezenou vodorovnou dopravní vzdálenost za každých dalších započatých 50 m</t>
  </si>
  <si>
    <t>https://podminky.urs.cz/item/CS_URS_2024_01/998763339</t>
  </si>
  <si>
    <t>764</t>
  </si>
  <si>
    <t>Konstrukce klempířské</t>
  </si>
  <si>
    <t>14</t>
  </si>
  <si>
    <t>764214411R</t>
  </si>
  <si>
    <t>Oplechování prostupu střechou pro potrubí chladiva</t>
  </si>
  <si>
    <t>957334613</t>
  </si>
  <si>
    <t>https://podminky.urs.cz/item/CS_URS_2024_01/764214411R</t>
  </si>
  <si>
    <t>766</t>
  </si>
  <si>
    <t>Konstrukce truhlářské</t>
  </si>
  <si>
    <t>17</t>
  </si>
  <si>
    <t>766660132</t>
  </si>
  <si>
    <t>Montáž dveřních křídel otvíravých jednokřídlových š přes 0,8 m masivní dřevo do dřevěné rámové zárubně</t>
  </si>
  <si>
    <t>kus</t>
  </si>
  <si>
    <t>-578198758</t>
  </si>
  <si>
    <t>Montáž dveřních křídel dřevěných nebo plastových otevíravých do dřevěné rámové zárubně z masivního dřeva jednokřídlových, šířky přes 800 mm</t>
  </si>
  <si>
    <t>https://podminky.urs.cz/item/CS_URS_2024_01/766660132</t>
  </si>
  <si>
    <t>18</t>
  </si>
  <si>
    <t>M</t>
  </si>
  <si>
    <t>553R41221</t>
  </si>
  <si>
    <t>dveře jednokřídlé ocelové vchodové plné hladké s polodrážkou protipožární EI30 C DP1 1000x2100mm</t>
  </si>
  <si>
    <t>32</t>
  </si>
  <si>
    <t>-591975944</t>
  </si>
  <si>
    <t>dveře jednokřídlé ocelové vchodové plné hladké s polodrážkou protipožární EI30 C DP1 1000x2100mm, kouřotěsné</t>
  </si>
  <si>
    <t>19</t>
  </si>
  <si>
    <t>55341229</t>
  </si>
  <si>
    <t>dveře dvoukřídlé ocelové vchodové plné hladké s polodrážkou protipožární EI30 C DP1 1450x2100mm</t>
  </si>
  <si>
    <t>-819979514</t>
  </si>
  <si>
    <t>15</t>
  </si>
  <si>
    <t>766660163</t>
  </si>
  <si>
    <t>Montáž dveřních křídel otvíravých dvoukřídlových požárních do dřevěné rámové zárubně</t>
  </si>
  <si>
    <t>1006505197</t>
  </si>
  <si>
    <t>Montáž dveřních křídel dřevěných nebo plastových otevíravých do dřevěné rámové zárubně protipožárních dvoukřídlových jakékoliv šířky</t>
  </si>
  <si>
    <t>https://podminky.urs.cz/item/CS_URS_2024_01/766660163</t>
  </si>
  <si>
    <t>784</t>
  </si>
  <si>
    <t>Dokončovací práce - malby a tapety</t>
  </si>
  <si>
    <t>3</t>
  </si>
  <si>
    <t>784111003</t>
  </si>
  <si>
    <t>Oprášení (ometení ) podkladu v místnostech v přes 3,80 do 5,00 m</t>
  </si>
  <si>
    <t>1486698521</t>
  </si>
  <si>
    <t>Oprášení (ometení) podkladu v místnostech výšky přes 3,80 do 5,00 m</t>
  </si>
  <si>
    <t>https://podminky.urs.cz/item/CS_URS_2024_01/784111003</t>
  </si>
  <si>
    <t>784111033</t>
  </si>
  <si>
    <t>Omytí podkladu v místnostech v přes 3,80 do 5,00 m</t>
  </si>
  <si>
    <t>2048334562</t>
  </si>
  <si>
    <t>Omytí podkladu omytí v místnostech výšky přes 3,80 do 5,00 m</t>
  </si>
  <si>
    <t>https://podminky.urs.cz/item/CS_URS_2024_01/784111033</t>
  </si>
  <si>
    <t>5</t>
  </si>
  <si>
    <t>784121003</t>
  </si>
  <si>
    <t>Oškrabání malby v místnostech v přes 3,80 do 5,00 m</t>
  </si>
  <si>
    <t>-1788773919</t>
  </si>
  <si>
    <t>Oškrabání malby v místnostech výšky přes 3,80 do 5,00 m</t>
  </si>
  <si>
    <t>https://podminky.urs.cz/item/CS_URS_2024_01/784121003</t>
  </si>
  <si>
    <t>6</t>
  </si>
  <si>
    <t>784211103</t>
  </si>
  <si>
    <t>Dvojnásobné bílé malby ze směsí za mokra výborně oděruvzdorných v místnostech v přes 3,80 do 5,00 m</t>
  </si>
  <si>
    <t>652565459</t>
  </si>
  <si>
    <t>Malby z malířských směsí oděruvzdorných za mokra dvojnásobné, bílé za mokra oděruvzdorné výborně v místnostech výšky přes 3,80 do 5,00 m</t>
  </si>
  <si>
    <t>https://podminky.urs.cz/item/CS_URS_2024_01/784211103</t>
  </si>
  <si>
    <t>Poznámka k položce:_x000d_
Výmalba SDK příčky_x000d_
Výmalba po začištění zárubní dveří</t>
  </si>
  <si>
    <t>787</t>
  </si>
  <si>
    <t>Dokončovací práce - zasklívání</t>
  </si>
  <si>
    <t>787127227R</t>
  </si>
  <si>
    <t>Vytvoření studené uličky, stavebnicový systém, polykarbonátové panely</t>
  </si>
  <si>
    <t>163818996</t>
  </si>
  <si>
    <t>https://podminky.urs.cz/item/CS_URS_2024_01/787127227R</t>
  </si>
  <si>
    <t>Poznámka k položce:_x000d_
Vytvoření studých uliček, ulička 1 a ulička 2._x000d_
Stavebnicový systém studených uliček. Konstrukce z hliníkových profilů, výplně z polykarbonátových panelů, posuvné dveře._x000d_
Studená ulička 1 - 42 m2_x000d_
Studená ulička 2 - 48 m2</t>
  </si>
  <si>
    <t>D.1.4.1 - Klimatizac - Krasjská zdravotní, a.s., Masarykova nemocnice Ústí nad Labem, chlazení datového centra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</si>
  <si>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</si>
  <si>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</si>
  <si>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</si>
  <si>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>721</t>
  </si>
  <si>
    <t>Zdravotechnika - vnitřní kanalizace</t>
  </si>
  <si>
    <t>721174042</t>
  </si>
  <si>
    <t>Potrubí kanalizační z PP připojovací DN 40, vč. tvarovek</t>
  </si>
  <si>
    <t>m</t>
  </si>
  <si>
    <t>1477712148</t>
  </si>
  <si>
    <t>Potrubí z trub polypropylenových připojovací DN 40, vč. tvarovek</t>
  </si>
  <si>
    <t>https://podminky.urs.cz/item/CS_URS_2024_01/721174042</t>
  </si>
  <si>
    <t>741</t>
  </si>
  <si>
    <t>Elektroinstalace - silnoproud</t>
  </si>
  <si>
    <t>46</t>
  </si>
  <si>
    <t>741910524</t>
  </si>
  <si>
    <t>Montáž se zhotovením konstrukce krytu pro kabelové vedení přes 600 do 800 mm</t>
  </si>
  <si>
    <t>1647772357</t>
  </si>
  <si>
    <t>Montáž kovových nosných a doplňkových konstrukcí se zhotovením krytů plechových pro kabelová vedení šířky přes 600 do 800 mm</t>
  </si>
  <si>
    <t>https://podminky.urs.cz/item/CS_URS_2024_01/741910524</t>
  </si>
  <si>
    <t>47</t>
  </si>
  <si>
    <t>RMAT0005</t>
  </si>
  <si>
    <t>Žlab plechový, š nad 600 mm</t>
  </si>
  <si>
    <t>-1785518355</t>
  </si>
  <si>
    <t>751</t>
  </si>
  <si>
    <t>Vzduchotechnika</t>
  </si>
  <si>
    <t>29</t>
  </si>
  <si>
    <t>751111016</t>
  </si>
  <si>
    <t>Montáž ventilátoru axiálního nízkotlakého nástěnného základního D přes 500 do 600 mm</t>
  </si>
  <si>
    <t>-111300448</t>
  </si>
  <si>
    <t>Montáž ventilátoru axiálního nízkotlakého nástěnného základního, průměru přes 500 do 600 mm</t>
  </si>
  <si>
    <t>https://podminky.urs.cz/item/CS_URS_2024_01/751111016</t>
  </si>
  <si>
    <t>30</t>
  </si>
  <si>
    <t>42914263</t>
  </si>
  <si>
    <t xml:space="preserve">ventilátor axiální potrubní s kovovým oběžným kolem výkon 3000 m3/h  D 500mm</t>
  </si>
  <si>
    <t>-928924229</t>
  </si>
  <si>
    <t>22</t>
  </si>
  <si>
    <t>751366022</t>
  </si>
  <si>
    <t>Montáž filtru kapsového na čtyřhranné potrubí přes 0,150 do 0,300 m2</t>
  </si>
  <si>
    <t>1445370798</t>
  </si>
  <si>
    <t>Montáž filtru kapsového, na čtyřhranné potrubí, průřezu přes 0,150 do 0,300 m2</t>
  </si>
  <si>
    <t>https://podminky.urs.cz/item/CS_URS_2024_01/751366022</t>
  </si>
  <si>
    <t>23</t>
  </si>
  <si>
    <t>42922039</t>
  </si>
  <si>
    <t>filtr kapsový pro čtyřhranné potrubí Pz 600x300mm</t>
  </si>
  <si>
    <t>1429710818</t>
  </si>
  <si>
    <t>filtr kapsový pro kruhové potrubí DN 100</t>
  </si>
  <si>
    <t>751366024</t>
  </si>
  <si>
    <t>Montáž filtru kapsového, na kruhové potrubí DN 100</t>
  </si>
  <si>
    <t>138840851</t>
  </si>
  <si>
    <t>https://podminky.urs.cz/item/CS_URS_2024_01/751366024</t>
  </si>
  <si>
    <t>42922043</t>
  </si>
  <si>
    <t>filtr kapsový pro čtyřhranné potrubí Pz 1000x500mm</t>
  </si>
  <si>
    <t>-810189432</t>
  </si>
  <si>
    <t>33</t>
  </si>
  <si>
    <t>751398016</t>
  </si>
  <si>
    <t>Montáž větrací mřížky na kruhové potrubí D přes 500 mm</t>
  </si>
  <si>
    <t>-1610128543</t>
  </si>
  <si>
    <t>Montáž ostatních zařízení větrací mřížky na kruhové potrubí, průměru přes 500 mm</t>
  </si>
  <si>
    <t>https://podminky.urs.cz/item/CS_URS_2024_01/751398016</t>
  </si>
  <si>
    <t>34</t>
  </si>
  <si>
    <t>RMAT0003</t>
  </si>
  <si>
    <t>mřížka větrací D 500</t>
  </si>
  <si>
    <t>1556186334</t>
  </si>
  <si>
    <t>37</t>
  </si>
  <si>
    <t>751398032</t>
  </si>
  <si>
    <t>Montáž ventilační mřížky do dveří nebo desek přes 0,040 do 0,100 m2</t>
  </si>
  <si>
    <t>-1114970360</t>
  </si>
  <si>
    <t>Montáž ostatních zařízení ventilační mřížky do dveří nebo desek, průřezu přes 0,04 do 0,100 m2</t>
  </si>
  <si>
    <t>https://podminky.urs.cz/item/CS_URS_2024_01/751398032</t>
  </si>
  <si>
    <t>38</t>
  </si>
  <si>
    <t>42972104</t>
  </si>
  <si>
    <t>mřížka větrací d 125</t>
  </si>
  <si>
    <t>-2134434696</t>
  </si>
  <si>
    <t>Poznámka k položce:_x000d_
baterkárna</t>
  </si>
  <si>
    <t>35</t>
  </si>
  <si>
    <t>751398033</t>
  </si>
  <si>
    <t>Montáž ventilační mřížky do dveří nebo desek přes 0,100 do 0,150 m2</t>
  </si>
  <si>
    <t>-1810781472</t>
  </si>
  <si>
    <t>Montáž ostatních zařízení ventilační mřížky do dveří nebo desek, průřezu přes 0,100 do 0,150 m2</t>
  </si>
  <si>
    <t>https://podminky.urs.cz/item/CS_URS_2024_01/751398033</t>
  </si>
  <si>
    <t>36</t>
  </si>
  <si>
    <t>RMAT0004</t>
  </si>
  <si>
    <t>mřížka ventilační přetlaková 400x300 mm</t>
  </si>
  <si>
    <t>1760251527</t>
  </si>
  <si>
    <t>Poznámka k položce:_x000d_
přetlak studených uliček</t>
  </si>
  <si>
    <t>31</t>
  </si>
  <si>
    <t>751398043</t>
  </si>
  <si>
    <t>Montáž protidešťové žaluzie nebo žaluziové klapky na kruhové potrubí D přes 400 do 500 mm</t>
  </si>
  <si>
    <t>-1287586722</t>
  </si>
  <si>
    <t>Montáž ostatních zařízení protidešťové žaluzie nebo žaluziové klapky na kruhové potrubí, průměru přes 400 do 500 mm</t>
  </si>
  <si>
    <t>https://podminky.urs.cz/item/CS_URS_2024_01/751398043</t>
  </si>
  <si>
    <t>42972908</t>
  </si>
  <si>
    <t>žaluzie protidešťová plastová s pevnými lamelami, pro potrubí D 500mm</t>
  </si>
  <si>
    <t>1727740528</t>
  </si>
  <si>
    <t>24</t>
  </si>
  <si>
    <t>751398101</t>
  </si>
  <si>
    <t>Montáž uzavírací klapky do kruhového potrubí bez příruby D do 100 mm</t>
  </si>
  <si>
    <t>-293431435</t>
  </si>
  <si>
    <t>Montáž ostatních zařízení uzavírací klapky do kruhového potrubí bez příruby, průměru do 100 mm</t>
  </si>
  <si>
    <t>https://podminky.urs.cz/item/CS_URS_2024_01/751398101</t>
  </si>
  <si>
    <t>25</t>
  </si>
  <si>
    <t>42971002</t>
  </si>
  <si>
    <t>klapka kruhová uzavírací Pz D 100mm</t>
  </si>
  <si>
    <t>1805843101</t>
  </si>
  <si>
    <t>27</t>
  </si>
  <si>
    <t>751398105</t>
  </si>
  <si>
    <t>Montáž ostatních zařízení požární klapky ruční do kruhového potrubí bez příruby, průměru přes 400 mm</t>
  </si>
  <si>
    <t>-1695925075</t>
  </si>
  <si>
    <t>https://podminky.urs.cz/item/CS_URS_2024_01/751398105</t>
  </si>
  <si>
    <t>28</t>
  </si>
  <si>
    <t>42971014</t>
  </si>
  <si>
    <t>klapka kruhová uzavírací Protipožární, ruční ovládání D 450mm</t>
  </si>
  <si>
    <t>1708526970</t>
  </si>
  <si>
    <t>751511025</t>
  </si>
  <si>
    <t>Montáž potrubí plechového skupiny I čtyřhranného s přírubou tloušťky plechu 0,8 mm přes 0,79 do 1,13 m2</t>
  </si>
  <si>
    <t>1143146766</t>
  </si>
  <si>
    <t>Montáž potrubí plechového skupiny I čtyřhranného s přírubou tloušťky plechu 0,8 mm, průřezu přes 0,79 do 1,13 m2</t>
  </si>
  <si>
    <t>https://podminky.urs.cz/item/CS_URS_2024_01/751511025</t>
  </si>
  <si>
    <t>42982118</t>
  </si>
  <si>
    <t>Čtyřhranné potrubí sk.I, z pozinkovaného plechu</t>
  </si>
  <si>
    <t>-1634014321</t>
  </si>
  <si>
    <t>20,833*1,2 'Přepočtené koeficientem množství</t>
  </si>
  <si>
    <t>39</t>
  </si>
  <si>
    <t>751511121</t>
  </si>
  <si>
    <t>Montáž potrubí plechového skupiny I kruhového s přírubou tloušťky plechu 0,6 mm D do 100 mm</t>
  </si>
  <si>
    <t>-1723543920</t>
  </si>
  <si>
    <t>Montáž potrubí plechového skupiny I kruhového s přírubou tloušťky plechu 0,6 mm, průměru do 100 mm</t>
  </si>
  <si>
    <t>https://podminky.urs.cz/item/CS_URS_2024_01/751511121</t>
  </si>
  <si>
    <t>40</t>
  </si>
  <si>
    <t>42981010</t>
  </si>
  <si>
    <t>trouba spirálně vinutá Pz D 100mm, vč. tvarovek</t>
  </si>
  <si>
    <t>-672563652</t>
  </si>
  <si>
    <t>4*1,2 'Přepočtené koeficientem množství</t>
  </si>
  <si>
    <t>751511142</t>
  </si>
  <si>
    <t>Montáž potrubí plechového skupiny I kruhového s přírubou tloušťky plechu 0,8 mm D přes 400 do 600 mm</t>
  </si>
  <si>
    <t>-1371510306</t>
  </si>
  <si>
    <t>Montáž potrubí plechového skupiny I kruhového s přírubou tloušťky plechu 0,8 mm, průměru přes 400 do 600 mm</t>
  </si>
  <si>
    <t>https://podminky.urs.cz/item/CS_URS_2024_01/751511142</t>
  </si>
  <si>
    <t>42981024</t>
  </si>
  <si>
    <t>trouba spirálně vinutá Pz D 500mm, l=3000mm</t>
  </si>
  <si>
    <t>-2072619140</t>
  </si>
  <si>
    <t>2*1,2 'Přepočtené koeficientem množství</t>
  </si>
  <si>
    <t>ELD.VT800100180</t>
  </si>
  <si>
    <t>SPIRO 500</t>
  </si>
  <si>
    <t>-1030303281</t>
  </si>
  <si>
    <t>26</t>
  </si>
  <si>
    <t>751581212</t>
  </si>
  <si>
    <t>Obklad čtyřhranného potrubí protipožárními deskami EI 45</t>
  </si>
  <si>
    <t>-1033198932</t>
  </si>
  <si>
    <t>Protipožární ochrana vzduchotechnického potrubí obklad přímého potrubí čtyřhranného, požární odolnost EI 45</t>
  </si>
  <si>
    <t>https://podminky.urs.cz/item/CS_URS_2024_01/751581212</t>
  </si>
  <si>
    <t>751711132</t>
  </si>
  <si>
    <t>Montáž klimatizační jednotky vnitřní kazetové čtyřcestné o výkonu přes 3,5 do 5 kW</t>
  </si>
  <si>
    <t>-1610375290</t>
  </si>
  <si>
    <t>Montáž klimatizační jednotky vnitřní kazetové čtyřcestné o výkonu (pro objem místnosti) přes 3,5 do 5 kW (přes 35 do 50 m3)</t>
  </si>
  <si>
    <t>https://podminky.urs.cz/item/CS_URS_2024_01/751711132</t>
  </si>
  <si>
    <t>751711173R</t>
  </si>
  <si>
    <t>Montáž klimatizační jednotky vnitřní mezirackové přes 20 do 26 kW</t>
  </si>
  <si>
    <t>1379409321</t>
  </si>
  <si>
    <t>RMAT0002</t>
  </si>
  <si>
    <t>klimatizační meziracková jednotka, Qch=22 kW</t>
  </si>
  <si>
    <t>-333538111</t>
  </si>
  <si>
    <t>RMAT0001</t>
  </si>
  <si>
    <t>klimatizační jednotka FREE-COOLING Qch=28 kW, vč. zvlhčování vzduchu</t>
  </si>
  <si>
    <t>1872528376</t>
  </si>
  <si>
    <t>klimatizační jednotka FREE-COOLING Qch=28 kW, vč. zvlhčováční vzduchu</t>
  </si>
  <si>
    <t xml:space="preserve">Poznámka k položce:_x000d_
1.	Freecooling – (při venkovních teplotách do cca +16°C), kdy je do jednotky je přisáván venkovní vzduch i cirkulační vzduch. Vzduch je  po smísení přiváděn přes další stupeň filtrace F5 a po případném dovlhčení do studené uličky. Regulace teploty vyfukovaného vzduchu se děje směšováním venkovního a cirkulačního vzduchu v jednotce, kompresorové chlazení se nevyužívá._x000d_
_x000d_
2.	Mix mód - (při venkovních teplotách od °+ 17°C do cca +28°C), kdy je do jednotky je nasáván pouze venkovní vzduch a ten je po dochlazení kompresorovým chlazením přiváděn přes další stupeň filtrace F5 a po případném dovlhčení do studené uličky_x000d_
_x000d_
3.	DX plně kompresorový provoz   - (při venkovních teplotách nad +28°C), kdy jednotka pracuje pouze s cirkulačním vzduchem a využívá kompresorového chlazení._x000d_
 _x000d_
4.	Rekuperace tepla – v zimním období se ztrátové teplo od IT využije pro temperování přilehlé haly, Contoler ovládá klapku se servopohonem, která reguluje přepouštění  teplého vzduchu z prostoru datového centra do prostoru haly_x000d_
</t>
  </si>
  <si>
    <t>44</t>
  </si>
  <si>
    <t>751721111</t>
  </si>
  <si>
    <t>Montáž klimatizační jednotky venkovní s jednofázovým napájením do 2 vnitřních jednotek</t>
  </si>
  <si>
    <t>-1392082086</t>
  </si>
  <si>
    <t>Montáž kondenzátorové jednotky venkovní, 2 ks pro FREE-COOLING, 3 ks pro mezirackové jednotky</t>
  </si>
  <si>
    <t>https://podminky.urs.cz/item/CS_URS_2024_01/751721111</t>
  </si>
  <si>
    <t>45</t>
  </si>
  <si>
    <t>42952015Ra</t>
  </si>
  <si>
    <t xml:space="preserve">jednotka kondenzátorová  o chladícím výkonu do 28 kW</t>
  </si>
  <si>
    <t>604184937</t>
  </si>
  <si>
    <t xml:space="preserve">Poznámka k položce:_x000d_
3x pro mezirackové jednotky_x000d_
</t>
  </si>
  <si>
    <t>49</t>
  </si>
  <si>
    <t>42952015R</t>
  </si>
  <si>
    <t xml:space="preserve">jednotka kondenzátorová  o chladícím výkonu do 40 kW</t>
  </si>
  <si>
    <t>-968996512</t>
  </si>
  <si>
    <t>48</t>
  </si>
  <si>
    <t>751721123R</t>
  </si>
  <si>
    <t>Záruční servis chladících zařízení a VZT</t>
  </si>
  <si>
    <t>1171175098</t>
  </si>
  <si>
    <t>Záruční servis chladících zařízení a VZT
Kontroly a vyčištění zařízení, bezpečnostně technické kontroly, opravy a opakované instruktáže personálu, o to po dobu záruční doby (60 měsíců).</t>
  </si>
  <si>
    <t>https://podminky.urs.cz/item/CS_URS_2024_01/751721123R</t>
  </si>
  <si>
    <t>751791114</t>
  </si>
  <si>
    <t>Montáž napojovacího potrubí měděného předizolovaného, světlost potrubí dle nasazeného zařízení uchazeče</t>
  </si>
  <si>
    <t>633436384</t>
  </si>
  <si>
    <t>https://podminky.urs.cz/item/CS_URS_2024_01/751791114</t>
  </si>
  <si>
    <t>42981910</t>
  </si>
  <si>
    <t>trubka předizolovaná Cu 5/8" (16 mm), stěna tl 1,0 mm, izolace 9mm</t>
  </si>
  <si>
    <t>-1752149232</t>
  </si>
  <si>
    <t>trubka předizolovaná Cu, světlost dle nasazeného zařízení uchazeče</t>
  </si>
  <si>
    <t>65*1,03 'Přepočtené koeficientem množství</t>
  </si>
  <si>
    <t>751791147R</t>
  </si>
  <si>
    <t>Montáž napojovacího potrubí měděného neizolované tyče, světlost potrubí dle nasazeného zařízení uchazeče</t>
  </si>
  <si>
    <t>2073977698</t>
  </si>
  <si>
    <t>https://podminky.urs.cz/item/CS_URS_2024_01/751791147R</t>
  </si>
  <si>
    <t>19632782R</t>
  </si>
  <si>
    <t>trubka Cu 99,99 stav tvrdý, světlost dle nasazeného zařízení uchazeče</t>
  </si>
  <si>
    <t>-1275266270</t>
  </si>
  <si>
    <t>160,194*1,03 'Přepočtené koeficientem množství</t>
  </si>
  <si>
    <t>42952005</t>
  </si>
  <si>
    <t>jednotka klimatizační vnitřní kazetová čtyřcestná o výkonu do 5,0kW</t>
  </si>
  <si>
    <t>-1999666355</t>
  </si>
  <si>
    <t>Split klimatizační jednotka, vnitřní kazetová o výkonu do 5,0kW, vč. venkovní jednotky</t>
  </si>
  <si>
    <t>751792006</t>
  </si>
  <si>
    <t>Montáž ostatních zařízení pro odvod kondenzátu klimatizace, čerpadla pro odvod kondenzátu mezirackových jednotek</t>
  </si>
  <si>
    <t>755096746</t>
  </si>
  <si>
    <t>https://podminky.urs.cz/item/CS_URS_2024_01/751792006</t>
  </si>
  <si>
    <t>42612001</t>
  </si>
  <si>
    <t>čerpadlo kondenzátu 25-70l/min elektronický senzor a filtr 230V pro hadičku 6mm</t>
  </si>
  <si>
    <t>-579842841</t>
  </si>
  <si>
    <t>42</t>
  </si>
  <si>
    <t>751793001</t>
  </si>
  <si>
    <t>Doplnění chladiva do systému</t>
  </si>
  <si>
    <t>kg</t>
  </si>
  <si>
    <t>883807099</t>
  </si>
  <si>
    <t>https://podminky.urs.cz/item/CS_URS_2024_01/751793001</t>
  </si>
  <si>
    <t>43</t>
  </si>
  <si>
    <t>10892003</t>
  </si>
  <si>
    <t>chladivo R410A 10kg</t>
  </si>
  <si>
    <t>-1465491004</t>
  </si>
  <si>
    <t>41</t>
  </si>
  <si>
    <t>751793010</t>
  </si>
  <si>
    <t>Odsátí chladiva ze systému</t>
  </si>
  <si>
    <t>1415869900</t>
  </si>
  <si>
    <t>https://podminky.urs.cz/item/CS_URS_2024_01/751793010</t>
  </si>
  <si>
    <t>998751101</t>
  </si>
  <si>
    <t>Přesun hmot tonážní pro vzduchotechniku v objektech v do 12 m</t>
  </si>
  <si>
    <t>-1062903654</t>
  </si>
  <si>
    <t>Přesun hmot pro vzduchotechniku stanovený z hmotnosti přesunovaného materiálu vodorovná dopravní vzdálenost do 100 m základní v objektech výšky do 12 m</t>
  </si>
  <si>
    <t>https://podminky.urs.cz/item/CS_URS_2024_01/998751101</t>
  </si>
  <si>
    <t>D1.4 - Silnoproudá elektr...</t>
  </si>
  <si>
    <t xml:space="preserve"> </t>
  </si>
  <si>
    <t>741 - Elektroinstalace - silnoproud</t>
  </si>
  <si>
    <t>d1 - Doplnění stávajícího rozvaděče:</t>
  </si>
  <si>
    <t>VRN - Vedlejší rozpočtové náklady</t>
  </si>
  <si>
    <t>741372062</t>
  </si>
  <si>
    <t>Montáž svítidlo LED interiérové přisazené stropní hranaté nebo kruhové přes 0,09 do 0,36 m2 se zapojením vodičů</t>
  </si>
  <si>
    <t>https://podminky.urs.cz/item/CS_URS_2024_01/741372062</t>
  </si>
  <si>
    <t>M009</t>
  </si>
  <si>
    <t>Svítidlo Led LINEA 2.4ft 6400/840</t>
  </si>
  <si>
    <t>ks</t>
  </si>
  <si>
    <t>741112071</t>
  </si>
  <si>
    <t>Montáž krabice přístrojová lištová plast jednoduchá</t>
  </si>
  <si>
    <t>https://podminky.urs.cz/item/CS_URS_2024_01/741112071</t>
  </si>
  <si>
    <t>34571476</t>
  </si>
  <si>
    <t>krabice lištová PVC přístrojová čtvercová 80x80mm hluboká</t>
  </si>
  <si>
    <t>741310101</t>
  </si>
  <si>
    <t>Montáž spínač (polo)zapuštěný bezšroubové připojení 1-jednopólový se zapojením vodičů</t>
  </si>
  <si>
    <t>https://podminky.urs.cz/item/CS_URS_2024_01/741310101</t>
  </si>
  <si>
    <t>34539010</t>
  </si>
  <si>
    <t>přístroj spínače jednopólového, řazení 1, 1So bezšroubové svorky</t>
  </si>
  <si>
    <t>34539049</t>
  </si>
  <si>
    <t>kryt spínače jednoduchý</t>
  </si>
  <si>
    <t>34539059</t>
  </si>
  <si>
    <t>rámeček jednonásobný</t>
  </si>
  <si>
    <t>741110511</t>
  </si>
  <si>
    <t>Montáž lišta a kanálek vkládací šířky do 60 mm s víčkem</t>
  </si>
  <si>
    <t>https://podminky.urs.cz/item/CS_URS_2024_01/741110511</t>
  </si>
  <si>
    <t>34571007</t>
  </si>
  <si>
    <t>lišta elektroinstalační hranatá PVC 40x20mm</t>
  </si>
  <si>
    <t>741122211</t>
  </si>
  <si>
    <t>Montáž kabel Cu plný kulatý žíla 3x1,5 až 6 mm2 uložený volně (např. CYKY)</t>
  </si>
  <si>
    <t>https://podminky.urs.cz/item/CS_URS_2024_01/741122211</t>
  </si>
  <si>
    <t>34111030</t>
  </si>
  <si>
    <t>kabel instalační jádro Cu plné izolace PVC plášť PVC 450/750V (CYKY) 3x1,5mm2</t>
  </si>
  <si>
    <t>34111036</t>
  </si>
  <si>
    <t>kabel instalační jádro Cu plné izolace PVC plášť PVC 450/750V (CYKY) 3x2,5mm2</t>
  </si>
  <si>
    <t>741122232</t>
  </si>
  <si>
    <t>Montáž kabel Cu plný kulatý žíla 5x4 až 6 mm2 uložený volně (např. CYKY)</t>
  </si>
  <si>
    <t>https://podminky.urs.cz/item/CS_URS_2024_01/741122232</t>
  </si>
  <si>
    <t>34111100</t>
  </si>
  <si>
    <t>kabel instalační jádro Cu plné izolace PVC plášť PVC 450/750V (CYKY) 5x6mm2</t>
  </si>
  <si>
    <t>741122233</t>
  </si>
  <si>
    <t>Montáž kabel Cu plný kulatý žíla 5x10 mm2 uložený volně (např. CYKY)</t>
  </si>
  <si>
    <t>https://podminky.urs.cz/item/CS_URS_2024_01/741122233</t>
  </si>
  <si>
    <t>34113034</t>
  </si>
  <si>
    <t>kabel instalační jádro Cu plné izolace PVC plášť PVC 450/750V (CYKY) 5x10mm2</t>
  </si>
  <si>
    <t>741120201</t>
  </si>
  <si>
    <t>Montáž vodič Cu izolovaný plný a laněný s PVC pláštěm žíla 1,5-16 mm2 volně (např. CY, CHAH-V)</t>
  </si>
  <si>
    <t>https://podminky.urs.cz/item/CS_URS_2024_01/741120201</t>
  </si>
  <si>
    <t>34140824</t>
  </si>
  <si>
    <t>vodič propojovací jádro Cu plné izolace PVC 450/750V (H07V-U) 1x2,5mm2</t>
  </si>
  <si>
    <t>34140826</t>
  </si>
  <si>
    <t>vodič propojovací jádro Cu plné izolace PVC 450/750V (H07V-U) 1x6mm2</t>
  </si>
  <si>
    <t>741910301</t>
  </si>
  <si>
    <t>Montáž rošt a lávka typová se stojinou,výložníky a odbočkami pozinkovaná jednostranná</t>
  </si>
  <si>
    <t>https://podminky.urs.cz/item/CS_URS_2024_01/741910301</t>
  </si>
  <si>
    <t>8595568903181</t>
  </si>
  <si>
    <t>Žlab DZ 60X150_BF drátěný žárově zinkováno</t>
  </si>
  <si>
    <t>8595568902610</t>
  </si>
  <si>
    <t>Výztuž DZSP/B F pozink</t>
  </si>
  <si>
    <t>KS</t>
  </si>
  <si>
    <t>8595057689855</t>
  </si>
  <si>
    <t>Šroub DZSU/B_ZNCR upevňovací</t>
  </si>
  <si>
    <t>8595057697560</t>
  </si>
  <si>
    <t>Kotva KKZ 8 ZNCR zatloukací</t>
  </si>
  <si>
    <t>50</t>
  </si>
  <si>
    <t>8595568928528</t>
  </si>
  <si>
    <t>Matice M8 GMT šestihranná</t>
  </si>
  <si>
    <t>52</t>
  </si>
  <si>
    <t>8595057633469</t>
  </si>
  <si>
    <t>Profil MP 41x21 žár.zinek</t>
  </si>
  <si>
    <t>54</t>
  </si>
  <si>
    <t>8595568928740</t>
  </si>
  <si>
    <t>Podložka PVL 6 GTM velká</t>
  </si>
  <si>
    <t>56</t>
  </si>
  <si>
    <t>8595568928726</t>
  </si>
  <si>
    <t>Podložka PVL 8 GMT velká</t>
  </si>
  <si>
    <t>58</t>
  </si>
  <si>
    <t>8595057631793</t>
  </si>
  <si>
    <t>Tyč ZT 8 pozink ZNCR závitová</t>
  </si>
  <si>
    <t>60</t>
  </si>
  <si>
    <t>741810001</t>
  </si>
  <si>
    <t>Celková prohlídka elektrického rozvodu a zařízení do 100 000,- Kč</t>
  </si>
  <si>
    <t>62</t>
  </si>
  <si>
    <t>https://podminky.urs.cz/item/CS_URS_2024_01/741810001</t>
  </si>
  <si>
    <t>d1</t>
  </si>
  <si>
    <t>Doplnění stávajícího rozvaděče:</t>
  </si>
  <si>
    <t>262674</t>
  </si>
  <si>
    <t>Jistič 10B/1 PL7</t>
  </si>
  <si>
    <t>64</t>
  </si>
  <si>
    <t>262704</t>
  </si>
  <si>
    <t>Jistič 16C/1 PL7</t>
  </si>
  <si>
    <t>66</t>
  </si>
  <si>
    <t>263412</t>
  </si>
  <si>
    <t>Jistič 32C/3 PL7</t>
  </si>
  <si>
    <t>68</t>
  </si>
  <si>
    <t>263413</t>
  </si>
  <si>
    <t>Jistič 40C/3 PL7</t>
  </si>
  <si>
    <t>70</t>
  </si>
  <si>
    <t>1020100000</t>
  </si>
  <si>
    <t>Svorka WDU 4</t>
  </si>
  <si>
    <t>72</t>
  </si>
  <si>
    <t>1020300000</t>
  </si>
  <si>
    <t>Svorka WDU 10</t>
  </si>
  <si>
    <t>74</t>
  </si>
  <si>
    <t>1061210000</t>
  </si>
  <si>
    <t>Svěrka WEW 35/2 SW</t>
  </si>
  <si>
    <t>76</t>
  </si>
  <si>
    <t>PM</t>
  </si>
  <si>
    <t>Podružný materiál</t>
  </si>
  <si>
    <t>kpl</t>
  </si>
  <si>
    <t>78</t>
  </si>
  <si>
    <t>K001</t>
  </si>
  <si>
    <t>Montáže a protokoly</t>
  </si>
  <si>
    <t>80</t>
  </si>
  <si>
    <t>VRN</t>
  </si>
  <si>
    <t>Vedlejší rozpočtové náklady</t>
  </si>
  <si>
    <t>141R00</t>
  </si>
  <si>
    <t>Přirážka za podružný materiál</t>
  </si>
  <si>
    <t>%</t>
  </si>
  <si>
    <t>82</t>
  </si>
  <si>
    <t>013254000</t>
  </si>
  <si>
    <t>Dokumentace skutečného provedení stavby</t>
  </si>
  <si>
    <t>84</t>
  </si>
  <si>
    <t>https://podminky.urs.cz/item/CS_URS_2024_01/013254000</t>
  </si>
  <si>
    <t>034002000</t>
  </si>
  <si>
    <t>Zabezpečení staveniště</t>
  </si>
  <si>
    <t>86</t>
  </si>
  <si>
    <t>https://podminky.urs.cz/item/CS_URS_2024_01/034002000</t>
  </si>
  <si>
    <t>065002000</t>
  </si>
  <si>
    <t>Mimostaveništní doprava materiálů</t>
  </si>
  <si>
    <t>88</t>
  </si>
  <si>
    <t>https://podminky.urs.cz/item/CS_URS_2024_01/065002000</t>
  </si>
  <si>
    <t>071103000</t>
  </si>
  <si>
    <t>Provoz investora</t>
  </si>
  <si>
    <t>90</t>
  </si>
  <si>
    <t>https://podminky.urs.cz/item/CS_URS_2024_01/071103000</t>
  </si>
  <si>
    <t>201R00</t>
  </si>
  <si>
    <t>Podíl přidružených výkonů</t>
  </si>
  <si>
    <t>92</t>
  </si>
  <si>
    <t>202R00</t>
  </si>
  <si>
    <t>Zednické výpomoci</t>
  </si>
  <si>
    <t>94</t>
  </si>
  <si>
    <t>00R00</t>
  </si>
  <si>
    <t>Likvidace odpadu, odvoz suti a vybouraných hmot na skládku,</t>
  </si>
  <si>
    <t>96</t>
  </si>
  <si>
    <t>D.1.4.2 - MaR - Krajská zdravotní, a.s., chlazení datového centra</t>
  </si>
  <si>
    <t xml:space="preserve">    742 - Elektroinstalace - slaboproud</t>
  </si>
  <si>
    <t>742</t>
  </si>
  <si>
    <t>Elektroinstalace - slaboproud</t>
  </si>
  <si>
    <t>742124001R10</t>
  </si>
  <si>
    <t>Montáž MaR</t>
  </si>
  <si>
    <t>hod</t>
  </si>
  <si>
    <t>-368514341</t>
  </si>
  <si>
    <t>https://podminky.urs.cz/item/CS_URS_2024_01/742124001R10</t>
  </si>
  <si>
    <t>742124001R11</t>
  </si>
  <si>
    <t>Doprava</t>
  </si>
  <si>
    <t>-745798334</t>
  </si>
  <si>
    <t>742124001R12</t>
  </si>
  <si>
    <t>Pojízdné lešení</t>
  </si>
  <si>
    <t>-1538076268</t>
  </si>
  <si>
    <t>742124001R13</t>
  </si>
  <si>
    <t>Výrobní dokumentace</t>
  </si>
  <si>
    <t>-970236181</t>
  </si>
  <si>
    <t>742124001R14</t>
  </si>
  <si>
    <t>Dodavatelská dokumentace</t>
  </si>
  <si>
    <t>-2025154887</t>
  </si>
  <si>
    <t>Dodavatelská dokumentace, skutečné provedení, kompletace</t>
  </si>
  <si>
    <t>742124001R15</t>
  </si>
  <si>
    <t>Zaregulování zařízení</t>
  </si>
  <si>
    <t>451342827</t>
  </si>
  <si>
    <t>742124001R16</t>
  </si>
  <si>
    <t>Provozní zkoušky, najetí, oživení</t>
  </si>
  <si>
    <t>1706249303</t>
  </si>
  <si>
    <t>742124001R5</t>
  </si>
  <si>
    <t>Napájecí kabel CYKY-J 3x2,5</t>
  </si>
  <si>
    <t>-1866363866</t>
  </si>
  <si>
    <t>742124001R1</t>
  </si>
  <si>
    <t>Diferenční tlakový spínač</t>
  </si>
  <si>
    <t>608454493</t>
  </si>
  <si>
    <t>Poznámka k položce:_x000d_
rozsah 50-500 Pa</t>
  </si>
  <si>
    <t>ADI.0051250.URS</t>
  </si>
  <si>
    <t>Kabel UTP drát CAT6 SOLARIX, PVC, cívka 500m, šedý</t>
  </si>
  <si>
    <t>11645658</t>
  </si>
  <si>
    <t>200*1,2 'Přepočtené koeficientem množství</t>
  </si>
  <si>
    <t>742124001R</t>
  </si>
  <si>
    <t>Snímač teploty a relativní vlhkosti prostorový</t>
  </si>
  <si>
    <t>-1261695973</t>
  </si>
  <si>
    <t>https://podminky.urs.cz/item/CS_URS_2024_01/742124001R</t>
  </si>
  <si>
    <t>Poznámka k položce:_x000d_
-30/+50 °C, 0-100 % rv, výstup 2x4-20 mA</t>
  </si>
  <si>
    <t>742124001R2</t>
  </si>
  <si>
    <t>Diferenční tlakový snímač</t>
  </si>
  <si>
    <t>100782925</t>
  </si>
  <si>
    <t>https://podminky.urs.cz/item/CS_URS_2024_01/742124001R2</t>
  </si>
  <si>
    <t>Poznámka k položce:_x000d_
rozsah 0-1000 Pa</t>
  </si>
  <si>
    <t>742124001R3</t>
  </si>
  <si>
    <t>Kabel ovládací JYTY-O 2x1</t>
  </si>
  <si>
    <t>643775968</t>
  </si>
  <si>
    <t>742124001R4</t>
  </si>
  <si>
    <t>Kabel ovládací JYTY-O 8x1</t>
  </si>
  <si>
    <t>1454569523</t>
  </si>
  <si>
    <t>742124001R6</t>
  </si>
  <si>
    <t>Rozvaděčová skříň plechová</t>
  </si>
  <si>
    <t>-2047331735</t>
  </si>
  <si>
    <t>Poznámka k položce:_x000d_
RAL 7035, vč. lišt, vybavení a vyzbrojení</t>
  </si>
  <si>
    <t>742124001R7</t>
  </si>
  <si>
    <t>PLC regulátor</t>
  </si>
  <si>
    <t>1316586547</t>
  </si>
  <si>
    <t>Poznámka k položce:_x000d_
vč. software, vizualizace a příslušenství</t>
  </si>
  <si>
    <t>742124001R8</t>
  </si>
  <si>
    <t>Kouřové čidlo potrubní pro VZT</t>
  </si>
  <si>
    <t>-1495039884</t>
  </si>
  <si>
    <t>742124001R9</t>
  </si>
  <si>
    <t>Závěsový, těsnící, montážní materiál</t>
  </si>
  <si>
    <t>-1079423444</t>
  </si>
  <si>
    <t>Poznámka k položce:_x000d_
žlaby, úchyty, konzole apod.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</si>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</sst>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7" fontId="37" fillId="2" borderId="23" xfId="0" applyNumberFormat="1" applyFont="1" applyFill="1" applyBorder="1" applyAlignment="1" applyProtection="1">
      <alignment vertical="center"/>
      <protection locked="0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52901114" TargetMode="External" /><Relationship Id="rId2" Type="http://schemas.openxmlformats.org/officeDocument/2006/relationships/hyperlink" Target="https://podminky.urs.cz/item/CS_URS_2024_01/962031023" TargetMode="External" /><Relationship Id="rId3" Type="http://schemas.openxmlformats.org/officeDocument/2006/relationships/hyperlink" Target="https://podminky.urs.cz/item/CS_URS_2024_01/997013212" TargetMode="External" /><Relationship Id="rId4" Type="http://schemas.openxmlformats.org/officeDocument/2006/relationships/hyperlink" Target="https://podminky.urs.cz/item/CS_URS_2024_01/997013219" TargetMode="External" /><Relationship Id="rId5" Type="http://schemas.openxmlformats.org/officeDocument/2006/relationships/hyperlink" Target="https://podminky.urs.cz/item/CS_URS_2024_01/997013501" TargetMode="External" /><Relationship Id="rId6" Type="http://schemas.openxmlformats.org/officeDocument/2006/relationships/hyperlink" Target="https://podminky.urs.cz/item/CS_URS_2024_01/997013509" TargetMode="External" /><Relationship Id="rId7" Type="http://schemas.openxmlformats.org/officeDocument/2006/relationships/hyperlink" Target="https://podminky.urs.cz/item/CS_URS_2024_01/998763301" TargetMode="External" /><Relationship Id="rId8" Type="http://schemas.openxmlformats.org/officeDocument/2006/relationships/hyperlink" Target="https://podminky.urs.cz/item/CS_URS_2024_01/998763339" TargetMode="External" /><Relationship Id="rId9" Type="http://schemas.openxmlformats.org/officeDocument/2006/relationships/hyperlink" Target="https://podminky.urs.cz/item/CS_URS_2024_01/764214411R" TargetMode="External" /><Relationship Id="rId10" Type="http://schemas.openxmlformats.org/officeDocument/2006/relationships/hyperlink" Target="https://podminky.urs.cz/item/CS_URS_2024_01/766660132" TargetMode="External" /><Relationship Id="rId11" Type="http://schemas.openxmlformats.org/officeDocument/2006/relationships/hyperlink" Target="https://podminky.urs.cz/item/CS_URS_2024_01/766660163" TargetMode="External" /><Relationship Id="rId12" Type="http://schemas.openxmlformats.org/officeDocument/2006/relationships/hyperlink" Target="https://podminky.urs.cz/item/CS_URS_2024_01/784111003" TargetMode="External" /><Relationship Id="rId13" Type="http://schemas.openxmlformats.org/officeDocument/2006/relationships/hyperlink" Target="https://podminky.urs.cz/item/CS_URS_2024_01/784111033" TargetMode="External" /><Relationship Id="rId14" Type="http://schemas.openxmlformats.org/officeDocument/2006/relationships/hyperlink" Target="https://podminky.urs.cz/item/CS_URS_2024_01/784121003" TargetMode="External" /><Relationship Id="rId15" Type="http://schemas.openxmlformats.org/officeDocument/2006/relationships/hyperlink" Target="https://podminky.urs.cz/item/CS_URS_2024_01/784211103" TargetMode="External" /><Relationship Id="rId16" Type="http://schemas.openxmlformats.org/officeDocument/2006/relationships/hyperlink" Target="https://podminky.urs.cz/item/CS_URS_2024_01/787127227R" TargetMode="External" /><Relationship Id="rId1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21174042" TargetMode="External" /><Relationship Id="rId2" Type="http://schemas.openxmlformats.org/officeDocument/2006/relationships/hyperlink" Target="https://podminky.urs.cz/item/CS_URS_2024_01/741910524" TargetMode="External" /><Relationship Id="rId3" Type="http://schemas.openxmlformats.org/officeDocument/2006/relationships/hyperlink" Target="https://podminky.urs.cz/item/CS_URS_2024_01/751111016" TargetMode="External" /><Relationship Id="rId4" Type="http://schemas.openxmlformats.org/officeDocument/2006/relationships/hyperlink" Target="https://podminky.urs.cz/item/CS_URS_2024_01/751366022" TargetMode="External" /><Relationship Id="rId5" Type="http://schemas.openxmlformats.org/officeDocument/2006/relationships/hyperlink" Target="https://podminky.urs.cz/item/CS_URS_2024_01/751366024" TargetMode="External" /><Relationship Id="rId6" Type="http://schemas.openxmlformats.org/officeDocument/2006/relationships/hyperlink" Target="https://podminky.urs.cz/item/CS_URS_2024_01/751398016" TargetMode="External" /><Relationship Id="rId7" Type="http://schemas.openxmlformats.org/officeDocument/2006/relationships/hyperlink" Target="https://podminky.urs.cz/item/CS_URS_2024_01/751398032" TargetMode="External" /><Relationship Id="rId8" Type="http://schemas.openxmlformats.org/officeDocument/2006/relationships/hyperlink" Target="https://podminky.urs.cz/item/CS_URS_2024_01/751398033" TargetMode="External" /><Relationship Id="rId9" Type="http://schemas.openxmlformats.org/officeDocument/2006/relationships/hyperlink" Target="https://podminky.urs.cz/item/CS_URS_2024_01/751398043" TargetMode="External" /><Relationship Id="rId10" Type="http://schemas.openxmlformats.org/officeDocument/2006/relationships/hyperlink" Target="https://podminky.urs.cz/item/CS_URS_2024_01/751398101" TargetMode="External" /><Relationship Id="rId11" Type="http://schemas.openxmlformats.org/officeDocument/2006/relationships/hyperlink" Target="https://podminky.urs.cz/item/CS_URS_2024_01/751398105" TargetMode="External" /><Relationship Id="rId12" Type="http://schemas.openxmlformats.org/officeDocument/2006/relationships/hyperlink" Target="https://podminky.urs.cz/item/CS_URS_2024_01/751511025" TargetMode="External" /><Relationship Id="rId13" Type="http://schemas.openxmlformats.org/officeDocument/2006/relationships/hyperlink" Target="https://podminky.urs.cz/item/CS_URS_2024_01/751511121" TargetMode="External" /><Relationship Id="rId14" Type="http://schemas.openxmlformats.org/officeDocument/2006/relationships/hyperlink" Target="https://podminky.urs.cz/item/CS_URS_2024_01/751511142" TargetMode="External" /><Relationship Id="rId15" Type="http://schemas.openxmlformats.org/officeDocument/2006/relationships/hyperlink" Target="https://podminky.urs.cz/item/CS_URS_2024_01/751581212" TargetMode="External" /><Relationship Id="rId16" Type="http://schemas.openxmlformats.org/officeDocument/2006/relationships/hyperlink" Target="https://podminky.urs.cz/item/CS_URS_2024_01/751711132" TargetMode="External" /><Relationship Id="rId17" Type="http://schemas.openxmlformats.org/officeDocument/2006/relationships/hyperlink" Target="https://podminky.urs.cz/item/CS_URS_2024_01/751721111" TargetMode="External" /><Relationship Id="rId18" Type="http://schemas.openxmlformats.org/officeDocument/2006/relationships/hyperlink" Target="https://podminky.urs.cz/item/CS_URS_2024_01/751721123R" TargetMode="External" /><Relationship Id="rId19" Type="http://schemas.openxmlformats.org/officeDocument/2006/relationships/hyperlink" Target="https://podminky.urs.cz/item/CS_URS_2024_01/751791114" TargetMode="External" /><Relationship Id="rId20" Type="http://schemas.openxmlformats.org/officeDocument/2006/relationships/hyperlink" Target="https://podminky.urs.cz/item/CS_URS_2024_01/751791147R" TargetMode="External" /><Relationship Id="rId21" Type="http://schemas.openxmlformats.org/officeDocument/2006/relationships/hyperlink" Target="https://podminky.urs.cz/item/CS_URS_2024_01/751792006" TargetMode="External" /><Relationship Id="rId22" Type="http://schemas.openxmlformats.org/officeDocument/2006/relationships/hyperlink" Target="https://podminky.urs.cz/item/CS_URS_2024_01/751793001" TargetMode="External" /><Relationship Id="rId23" Type="http://schemas.openxmlformats.org/officeDocument/2006/relationships/hyperlink" Target="https://podminky.urs.cz/item/CS_URS_2024_01/751793010" TargetMode="External" /><Relationship Id="rId24" Type="http://schemas.openxmlformats.org/officeDocument/2006/relationships/hyperlink" Target="https://podminky.urs.cz/item/CS_URS_2024_01/998751101" TargetMode="External" /><Relationship Id="rId2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1372062" TargetMode="External" /><Relationship Id="rId2" Type="http://schemas.openxmlformats.org/officeDocument/2006/relationships/hyperlink" Target="https://podminky.urs.cz/item/CS_URS_2024_01/741112071" TargetMode="External" /><Relationship Id="rId3" Type="http://schemas.openxmlformats.org/officeDocument/2006/relationships/hyperlink" Target="https://podminky.urs.cz/item/CS_URS_2024_01/741310101" TargetMode="External" /><Relationship Id="rId4" Type="http://schemas.openxmlformats.org/officeDocument/2006/relationships/hyperlink" Target="https://podminky.urs.cz/item/CS_URS_2024_01/741110511" TargetMode="External" /><Relationship Id="rId5" Type="http://schemas.openxmlformats.org/officeDocument/2006/relationships/hyperlink" Target="https://podminky.urs.cz/item/CS_URS_2024_01/741122211" TargetMode="External" /><Relationship Id="rId6" Type="http://schemas.openxmlformats.org/officeDocument/2006/relationships/hyperlink" Target="https://podminky.urs.cz/item/CS_URS_2024_01/741122232" TargetMode="External" /><Relationship Id="rId7" Type="http://schemas.openxmlformats.org/officeDocument/2006/relationships/hyperlink" Target="https://podminky.urs.cz/item/CS_URS_2024_01/741122233" TargetMode="External" /><Relationship Id="rId8" Type="http://schemas.openxmlformats.org/officeDocument/2006/relationships/hyperlink" Target="https://podminky.urs.cz/item/CS_URS_2024_01/741120201" TargetMode="External" /><Relationship Id="rId9" Type="http://schemas.openxmlformats.org/officeDocument/2006/relationships/hyperlink" Target="https://podminky.urs.cz/item/CS_URS_2024_01/741910301" TargetMode="External" /><Relationship Id="rId10" Type="http://schemas.openxmlformats.org/officeDocument/2006/relationships/hyperlink" Target="https://podminky.urs.cz/item/CS_URS_2024_01/741810001" TargetMode="External" /><Relationship Id="rId11" Type="http://schemas.openxmlformats.org/officeDocument/2006/relationships/hyperlink" Target="https://podminky.urs.cz/item/CS_URS_2024_01/013254000" TargetMode="External" /><Relationship Id="rId12" Type="http://schemas.openxmlformats.org/officeDocument/2006/relationships/hyperlink" Target="https://podminky.urs.cz/item/CS_URS_2024_01/034002000" TargetMode="External" /><Relationship Id="rId13" Type="http://schemas.openxmlformats.org/officeDocument/2006/relationships/hyperlink" Target="https://podminky.urs.cz/item/CS_URS_2024_01/065002000" TargetMode="External" /><Relationship Id="rId14" Type="http://schemas.openxmlformats.org/officeDocument/2006/relationships/hyperlink" Target="https://podminky.urs.cz/item/CS_URS_2024_01/071103000" TargetMode="External" /><Relationship Id="rId15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42124001R10" TargetMode="External" /><Relationship Id="rId2" Type="http://schemas.openxmlformats.org/officeDocument/2006/relationships/hyperlink" Target="https://podminky.urs.cz/item/CS_URS_2024_01/742124001R" TargetMode="External" /><Relationship Id="rId3" Type="http://schemas.openxmlformats.org/officeDocument/2006/relationships/hyperlink" Target="https://podminky.urs.cz/item/CS_URS_2024_01/742124001R2" TargetMode="External" /><Relationship Id="rId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35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24-005-140NCI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Krajská zdravotní a.s., Masarykova nemocnice Ústí nad Labem - chlazení datového centra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Ústí nad Labem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18. 6. 2024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Krajská zdravotní, a.s.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Karel Petr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25.6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NCI.CZ ENGINEERING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ROUND(SUM(AG55:AG58),2)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ROUND(SUM(AS55:AS58),2)</f>
        <v>0</v>
      </c>
      <c r="AT54" s="106">
        <f>ROUND(SUM(AV54:AW54),2)</f>
        <v>0</v>
      </c>
      <c r="AU54" s="107">
        <f>ROUND(SUM(AU55:AU58),5)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ROUND(SUM(AZ55:AZ58),2)</f>
        <v>0</v>
      </c>
      <c r="BA54" s="106">
        <f>ROUND(SUM(BA55:BA58),2)</f>
        <v>0</v>
      </c>
      <c r="BB54" s="106">
        <f>ROUND(SUM(BB55:BB58),2)</f>
        <v>0</v>
      </c>
      <c r="BC54" s="106">
        <f>ROUND(SUM(BC55:BC58),2)</f>
        <v>0</v>
      </c>
      <c r="BD54" s="108">
        <f>ROUND(SUM(BD55:BD58),2)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'D.1.1 - Architektonicko -...'!J30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'D.1.1 - Architektonicko -...'!P88</f>
        <v>0</v>
      </c>
      <c r="AV55" s="120">
        <f>'D.1.1 - Architektonicko -...'!J33</f>
        <v>0</v>
      </c>
      <c r="AW55" s="120">
        <f>'D.1.1 - Architektonicko -...'!J34</f>
        <v>0</v>
      </c>
      <c r="AX55" s="120">
        <f>'D.1.1 - Architektonicko -...'!J35</f>
        <v>0</v>
      </c>
      <c r="AY55" s="120">
        <f>'D.1.1 - Architektonicko -...'!J36</f>
        <v>0</v>
      </c>
      <c r="AZ55" s="120">
        <f>'D.1.1 - Architektonicko -...'!F33</f>
        <v>0</v>
      </c>
      <c r="BA55" s="120">
        <f>'D.1.1 - Architektonicko -...'!F34</f>
        <v>0</v>
      </c>
      <c r="BB55" s="120">
        <f>'D.1.1 - Architektonicko -...'!F35</f>
        <v>0</v>
      </c>
      <c r="BC55" s="120">
        <f>'D.1.1 - Architektonicko -...'!F36</f>
        <v>0</v>
      </c>
      <c r="BD55" s="122">
        <f>'D.1.1 - Architektonicko -...'!F37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50.2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'D.1.4.1 - Klimatizac - Kr...'!J30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'D.1.4.1 - Klimatizac - Kr...'!P83</f>
        <v>0</v>
      </c>
      <c r="AV56" s="120">
        <f>'D.1.4.1 - Klimatizac - Kr...'!J33</f>
        <v>0</v>
      </c>
      <c r="AW56" s="120">
        <f>'D.1.4.1 - Klimatizac - Kr...'!J34</f>
        <v>0</v>
      </c>
      <c r="AX56" s="120">
        <f>'D.1.4.1 - Klimatizac - Kr...'!J35</f>
        <v>0</v>
      </c>
      <c r="AY56" s="120">
        <f>'D.1.4.1 - Klimatizac - Kr...'!J36</f>
        <v>0</v>
      </c>
      <c r="AZ56" s="120">
        <f>'D.1.4.1 - Klimatizac - Kr...'!F33</f>
        <v>0</v>
      </c>
      <c r="BA56" s="120">
        <f>'D.1.4.1 - Klimatizac - Kr...'!F34</f>
        <v>0</v>
      </c>
      <c r="BB56" s="120">
        <f>'D.1.4.1 - Klimatizac - Kr...'!F35</f>
        <v>0</v>
      </c>
      <c r="BC56" s="120">
        <f>'D.1.4.1 - Klimatizac - Kr...'!F36</f>
        <v>0</v>
      </c>
      <c r="BD56" s="122">
        <f>'D.1.4.1 - Klimatizac - Kr...'!F37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'D1.4 - Silnoproudá elektr...'!J30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19">
        <v>0</v>
      </c>
      <c r="AT57" s="120">
        <f>ROUND(SUM(AV57:AW57),2)</f>
        <v>0</v>
      </c>
      <c r="AU57" s="121">
        <f>'D1.4 - Silnoproudá elektr...'!P82</f>
        <v>0</v>
      </c>
      <c r="AV57" s="120">
        <f>'D1.4 - Silnoproudá elektr...'!J33</f>
        <v>0</v>
      </c>
      <c r="AW57" s="120">
        <f>'D1.4 - Silnoproudá elektr...'!J34</f>
        <v>0</v>
      </c>
      <c r="AX57" s="120">
        <f>'D1.4 - Silnoproudá elektr...'!J35</f>
        <v>0</v>
      </c>
      <c r="AY57" s="120">
        <f>'D1.4 - Silnoproudá elektr...'!J36</f>
        <v>0</v>
      </c>
      <c r="AZ57" s="120">
        <f>'D1.4 - Silnoproudá elektr...'!F33</f>
        <v>0</v>
      </c>
      <c r="BA57" s="120">
        <f>'D1.4 - Silnoproudá elektr...'!F34</f>
        <v>0</v>
      </c>
      <c r="BB57" s="120">
        <f>'D1.4 - Silnoproudá elektr...'!F35</f>
        <v>0</v>
      </c>
      <c r="BC57" s="120">
        <f>'D1.4 - Silnoproudá elektr...'!F36</f>
        <v>0</v>
      </c>
      <c r="BD57" s="122">
        <f>'D1.4 - Silnoproudá elektr...'!F37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7" customFormat="1" ht="24.75" customHeight="1">
      <c r="A58" s="111" t="s">
        <v>77</v>
      </c>
      <c r="B58" s="112"/>
      <c r="C58" s="113"/>
      <c r="D58" s="114" t="s">
        <v>90</v>
      </c>
      <c r="E58" s="114"/>
      <c r="F58" s="114"/>
      <c r="G58" s="114"/>
      <c r="H58" s="114"/>
      <c r="I58" s="115"/>
      <c r="J58" s="114" t="s">
        <v>91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'D.1.4.2 - MaR - Krajská z...'!J30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80</v>
      </c>
      <c r="AR58" s="118"/>
      <c r="AS58" s="124">
        <v>0</v>
      </c>
      <c r="AT58" s="125">
        <f>ROUND(SUM(AV58:AW58),2)</f>
        <v>0</v>
      </c>
      <c r="AU58" s="126">
        <f>'D.1.4.2 - MaR - Krajská z...'!P81</f>
        <v>0</v>
      </c>
      <c r="AV58" s="125">
        <f>'D.1.4.2 - MaR - Krajská z...'!J33</f>
        <v>0</v>
      </c>
      <c r="AW58" s="125">
        <f>'D.1.4.2 - MaR - Krajská z...'!J34</f>
        <v>0</v>
      </c>
      <c r="AX58" s="125">
        <f>'D.1.4.2 - MaR - Krajská z...'!J35</f>
        <v>0</v>
      </c>
      <c r="AY58" s="125">
        <f>'D.1.4.2 - MaR - Krajská z...'!J36</f>
        <v>0</v>
      </c>
      <c r="AZ58" s="125">
        <f>'D.1.4.2 - MaR - Krajská z...'!F33</f>
        <v>0</v>
      </c>
      <c r="BA58" s="125">
        <f>'D.1.4.2 - MaR - Krajská z...'!F34</f>
        <v>0</v>
      </c>
      <c r="BB58" s="125">
        <f>'D.1.4.2 - MaR - Krajská z...'!F35</f>
        <v>0</v>
      </c>
      <c r="BC58" s="125">
        <f>'D.1.4.2 - MaR - Krajská z...'!F36</f>
        <v>0</v>
      </c>
      <c r="BD58" s="127">
        <f>'D.1.4.2 - MaR - Krajská z...'!F37</f>
        <v>0</v>
      </c>
      <c r="BE58" s="7"/>
      <c r="BT58" s="123" t="s">
        <v>81</v>
      </c>
      <c r="BV58" s="123" t="s">
        <v>75</v>
      </c>
      <c r="BW58" s="123" t="s">
        <v>92</v>
      </c>
      <c r="BX58" s="123" t="s">
        <v>5</v>
      </c>
      <c r="CL58" s="123" t="s">
        <v>19</v>
      </c>
      <c r="CM58" s="123" t="s">
        <v>83</v>
      </c>
    </row>
    <row r="59" s="2" customFormat="1" ht="30" customHeight="1">
      <c r="A59" s="38"/>
      <c r="B59" s="39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="2" customFormat="1" ht="6.96" customHeight="1">
      <c r="A60" s="38"/>
      <c r="B60" s="59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44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</sheetData>
  <sheetProtection sheet="1" formatColumns="0" formatRows="0" objects="1" scenarios="1" spinCount="100000" saltValue="Z0Yait+tbPChZtCZrp8KRs9lzWLfE2VhUGRBcMXyIivfkTBPTaZvzIT9Xc5qB6joOSknx1czGZf3cGguFQhvZQ==" hashValue="YTvAjhmXd++6FbTS0ma+IA8DJH9uitQx4opIGTQMETXC/PhW36b9mnGvAH8sdSrLQvuvVfmHGtOrXU5Gyvmgb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.1.1 - Architektonicko -...'!C2" display="/"/>
    <hyperlink ref="A56" location="'D.1.4.1 - Klimatizac - Kr...'!C2" display="/"/>
    <hyperlink ref="A57" location="'D1.4 - Silnoproudá elektr...'!C2" display="/"/>
    <hyperlink ref="A58" location="'D.1.4.2 - MaR - Krajská 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Krajská zdravotní a.s., Masarykova nemocnice Ústí nad Labem - chlazení datového centra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18. 6. 2024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ROUND((SUM(BE88:BE155)),  2)</f>
        <v>0</v>
      </c>
      <c r="G33" s="38"/>
      <c r="H33" s="38"/>
      <c r="I33" s="148">
        <v>0.20999999999999999</v>
      </c>
      <c r="J33" s="147">
        <f>ROUND(((SUM(BE88:BE155))*I33),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ROUND((SUM(BF88:BF155)),  2)</f>
        <v>0</v>
      </c>
      <c r="G34" s="38"/>
      <c r="H34" s="38"/>
      <c r="I34" s="148">
        <v>0.12</v>
      </c>
      <c r="J34" s="147">
        <f>ROUND(((SUM(BF88:BF155))*I34),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ROUND((SUM(BG88:BG155)),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ROUND((SUM(BH88:BH155)),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ROUND((SUM(BI88:BI155)),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Krajská zdravotní a.s., Masarykova nemocnice Ústí nad Labem - chlazení datového centra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D.1.1 - Architektonicko - stavební řešení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Ústí nad Labem</v>
      </c>
      <c r="G52" s="40"/>
      <c r="H52" s="40"/>
      <c r="I52" s="32" t="s">
        <v>23</v>
      </c>
      <c r="J52" s="72" t="str">
        <f>IF(J12="","",J12)</f>
        <v>18. 6. 2024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Krajská zdravotní, a.s.</v>
      </c>
      <c r="G54" s="40"/>
      <c r="H54" s="40"/>
      <c r="I54" s="32" t="s">
        <v>31</v>
      </c>
      <c r="J54" s="36" t="str">
        <f>E21</f>
        <v>Karel Petr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NCI.CZ ENGINEERING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J99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5"/>
      <c r="C63" s="166"/>
      <c r="D63" s="167" t="s">
        <v>103</v>
      </c>
      <c r="E63" s="168"/>
      <c r="F63" s="168"/>
      <c r="G63" s="168"/>
      <c r="H63" s="168"/>
      <c r="I63" s="168"/>
      <c r="J63" s="169">
        <f>J112</f>
        <v>0</v>
      </c>
      <c r="K63" s="166"/>
      <c r="L63" s="170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J113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J122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J126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1"/>
      <c r="C67" s="172"/>
      <c r="D67" s="173" t="s">
        <v>107</v>
      </c>
      <c r="E67" s="174"/>
      <c r="F67" s="174"/>
      <c r="G67" s="174"/>
      <c r="H67" s="174"/>
      <c r="I67" s="174"/>
      <c r="J67" s="175">
        <f>J137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108</v>
      </c>
      <c r="E68" s="174"/>
      <c r="F68" s="174"/>
      <c r="G68" s="174"/>
      <c r="H68" s="174"/>
      <c r="I68" s="174"/>
      <c r="J68" s="175">
        <f>J151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109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Krajská zdravotní a.s., Masarykova nemocnice Ústí nad Labem - chlazení datového centra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94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D.1.1 - Architektonicko - stavební řešení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21</v>
      </c>
      <c r="D82" s="40"/>
      <c r="E82" s="40"/>
      <c r="F82" s="27" t="str">
        <f>F12</f>
        <v>Ústí nad Labem</v>
      </c>
      <c r="G82" s="40"/>
      <c r="H82" s="40"/>
      <c r="I82" s="32" t="s">
        <v>23</v>
      </c>
      <c r="J82" s="72" t="str">
        <f>IF(J12="","",J12)</f>
        <v>18. 6. 2024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25</v>
      </c>
      <c r="D84" s="40"/>
      <c r="E84" s="40"/>
      <c r="F84" s="27" t="str">
        <f>E15</f>
        <v>Krajská zdravotní, a.s.</v>
      </c>
      <c r="G84" s="40"/>
      <c r="H84" s="40"/>
      <c r="I84" s="32" t="s">
        <v>31</v>
      </c>
      <c r="J84" s="36" t="str">
        <f>E21</f>
        <v>Karel Petr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5.65" customHeight="1">
      <c r="A85" s="38"/>
      <c r="B85" s="39"/>
      <c r="C85" s="32" t="s">
        <v>29</v>
      </c>
      <c r="D85" s="40"/>
      <c r="E85" s="40"/>
      <c r="F85" s="27" t="str">
        <f>IF(E18="","",E18)</f>
        <v>Vyplň údaj</v>
      </c>
      <c r="G85" s="40"/>
      <c r="H85" s="40"/>
      <c r="I85" s="32" t="s">
        <v>34</v>
      </c>
      <c r="J85" s="36" t="str">
        <f>E24</f>
        <v>NCI.CZ ENGINEERING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110</v>
      </c>
      <c r="D87" s="180" t="s">
        <v>58</v>
      </c>
      <c r="E87" s="180" t="s">
        <v>54</v>
      </c>
      <c r="F87" s="180" t="s">
        <v>55</v>
      </c>
      <c r="G87" s="180" t="s">
        <v>111</v>
      </c>
      <c r="H87" s="180" t="s">
        <v>112</v>
      </c>
      <c r="I87" s="180" t="s">
        <v>113</v>
      </c>
      <c r="J87" s="180" t="s">
        <v>98</v>
      </c>
      <c r="K87" s="181" t="s">
        <v>114</v>
      </c>
      <c r="L87" s="182"/>
      <c r="M87" s="92" t="s">
        <v>19</v>
      </c>
      <c r="N87" s="93" t="s">
        <v>43</v>
      </c>
      <c r="O87" s="93" t="s">
        <v>115</v>
      </c>
      <c r="P87" s="93" t="s">
        <v>116</v>
      </c>
      <c r="Q87" s="93" t="s">
        <v>117</v>
      </c>
      <c r="R87" s="93" t="s">
        <v>118</v>
      </c>
      <c r="S87" s="93" t="s">
        <v>119</v>
      </c>
      <c r="T87" s="94" t="s">
        <v>120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121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P89+P112</f>
        <v>0</v>
      </c>
      <c r="Q88" s="96"/>
      <c r="R88" s="185">
        <f>R89+R112</f>
        <v>1.6594555799999997</v>
      </c>
      <c r="S88" s="96"/>
      <c r="T88" s="186">
        <f>T89+T112</f>
        <v>1.1186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72</v>
      </c>
      <c r="AU88" s="17" t="s">
        <v>99</v>
      </c>
      <c r="BK88" s="187">
        <f>BK89+BK112</f>
        <v>0</v>
      </c>
    </row>
    <row r="89" s="12" customFormat="1" ht="25.92" customHeight="1">
      <c r="A89" s="12"/>
      <c r="B89" s="188"/>
      <c r="C89" s="189"/>
      <c r="D89" s="190" t="s">
        <v>72</v>
      </c>
      <c r="E89" s="191" t="s">
        <v>122</v>
      </c>
      <c r="F89" s="191" t="s">
        <v>123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P90+P99</f>
        <v>0</v>
      </c>
      <c r="Q89" s="196"/>
      <c r="R89" s="197">
        <f>R90+R99</f>
        <v>0.012068000000000001</v>
      </c>
      <c r="S89" s="196"/>
      <c r="T89" s="198">
        <f>T90+T99</f>
        <v>1.1000000000000001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81</v>
      </c>
      <c r="AT89" s="200" t="s">
        <v>72</v>
      </c>
      <c r="AU89" s="200" t="s">
        <v>73</v>
      </c>
      <c r="AY89" s="199" t="s">
        <v>124</v>
      </c>
      <c r="BK89" s="201">
        <f>BK90+BK99</f>
        <v>0</v>
      </c>
    </row>
    <row r="90" s="12" customFormat="1" ht="22.8" customHeight="1">
      <c r="A90" s="12"/>
      <c r="B90" s="188"/>
      <c r="C90" s="189"/>
      <c r="D90" s="190" t="s">
        <v>72</v>
      </c>
      <c r="E90" s="202" t="s">
        <v>125</v>
      </c>
      <c r="F90" s="202" t="s">
        <v>126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SUM(P91:P98)</f>
        <v>0</v>
      </c>
      <c r="Q90" s="196"/>
      <c r="R90" s="197">
        <f>SUM(R91:R98)</f>
        <v>0.012068000000000001</v>
      </c>
      <c r="S90" s="196"/>
      <c r="T90" s="198">
        <f>SUM(T91:T98)</f>
        <v>1.1000000000000001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81</v>
      </c>
      <c r="AT90" s="200" t="s">
        <v>72</v>
      </c>
      <c r="AU90" s="200" t="s">
        <v>81</v>
      </c>
      <c r="AY90" s="199" t="s">
        <v>124</v>
      </c>
      <c r="BK90" s="201">
        <f>SUM(BK91:BK98)</f>
        <v>0</v>
      </c>
    </row>
    <row r="91" s="2" customFormat="1" ht="16.5" customHeight="1">
      <c r="A91" s="38"/>
      <c r="B91" s="39"/>
      <c r="C91" s="204" t="s">
        <v>127</v>
      </c>
      <c r="D91" s="204" t="s">
        <v>128</v>
      </c>
      <c r="E91" s="205" t="s">
        <v>129</v>
      </c>
      <c r="F91" s="206" t="s">
        <v>130</v>
      </c>
      <c r="G91" s="207" t="s">
        <v>131</v>
      </c>
      <c r="H91" s="208">
        <v>301.69999999999999</v>
      </c>
      <c r="I91" s="209"/>
      <c r="J91" s="210">
        <f>ROUND(I91*H91,2)</f>
        <v>0</v>
      </c>
      <c r="K91" s="206" t="s">
        <v>132</v>
      </c>
      <c r="L91" s="44"/>
      <c r="M91" s="211" t="s">
        <v>19</v>
      </c>
      <c r="N91" s="212" t="s">
        <v>44</v>
      </c>
      <c r="O91" s="84"/>
      <c r="P91" s="213">
        <f>O91*H91</f>
        <v>0</v>
      </c>
      <c r="Q91" s="213">
        <v>4.0000000000000003E-05</v>
      </c>
      <c r="R91" s="213">
        <f>Q91*H91</f>
        <v>0.012068000000000001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133</v>
      </c>
      <c r="AT91" s="215" t="s">
        <v>128</v>
      </c>
      <c r="AU91" s="215" t="s">
        <v>83</v>
      </c>
      <c r="AY91" s="17" t="s">
        <v>124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81</v>
      </c>
      <c r="BK91" s="216">
        <f>ROUND(I91*H91,2)</f>
        <v>0</v>
      </c>
      <c r="BL91" s="17" t="s">
        <v>133</v>
      </c>
      <c r="BM91" s="215" t="s">
        <v>134</v>
      </c>
    </row>
    <row r="92" s="2" customFormat="1">
      <c r="A92" s="38"/>
      <c r="B92" s="39"/>
      <c r="C92" s="40"/>
      <c r="D92" s="217" t="s">
        <v>135</v>
      </c>
      <c r="E92" s="40"/>
      <c r="F92" s="218" t="s">
        <v>136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135</v>
      </c>
      <c r="AU92" s="17" t="s">
        <v>83</v>
      </c>
    </row>
    <row r="93" s="2" customFormat="1">
      <c r="A93" s="38"/>
      <c r="B93" s="39"/>
      <c r="C93" s="40"/>
      <c r="D93" s="222" t="s">
        <v>137</v>
      </c>
      <c r="E93" s="40"/>
      <c r="F93" s="223" t="s">
        <v>138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137</v>
      </c>
      <c r="AU93" s="17" t="s">
        <v>83</v>
      </c>
    </row>
    <row r="94" s="13" customFormat="1">
      <c r="A94" s="13"/>
      <c r="B94" s="224"/>
      <c r="C94" s="225"/>
      <c r="D94" s="217" t="s">
        <v>139</v>
      </c>
      <c r="E94" s="225"/>
      <c r="F94" s="226" t="s">
        <v>140</v>
      </c>
      <c r="G94" s="225"/>
      <c r="H94" s="227">
        <v>301.69999999999999</v>
      </c>
      <c r="I94" s="228"/>
      <c r="J94" s="225"/>
      <c r="K94" s="225"/>
      <c r="L94" s="229"/>
      <c r="M94" s="230"/>
      <c r="N94" s="231"/>
      <c r="O94" s="231"/>
      <c r="P94" s="231"/>
      <c r="Q94" s="231"/>
      <c r="R94" s="231"/>
      <c r="S94" s="231"/>
      <c r="T94" s="232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3" t="s">
        <v>139</v>
      </c>
      <c r="AU94" s="233" t="s">
        <v>83</v>
      </c>
      <c r="AV94" s="13" t="s">
        <v>83</v>
      </c>
      <c r="AW94" s="13" t="s">
        <v>4</v>
      </c>
      <c r="AX94" s="13" t="s">
        <v>81</v>
      </c>
      <c r="AY94" s="233" t="s">
        <v>124</v>
      </c>
    </row>
    <row r="95" s="2" customFormat="1" ht="16.5" customHeight="1">
      <c r="A95" s="38"/>
      <c r="B95" s="39"/>
      <c r="C95" s="204" t="s">
        <v>141</v>
      </c>
      <c r="D95" s="204" t="s">
        <v>128</v>
      </c>
      <c r="E95" s="205" t="s">
        <v>142</v>
      </c>
      <c r="F95" s="206" t="s">
        <v>143</v>
      </c>
      <c r="G95" s="207" t="s">
        <v>131</v>
      </c>
      <c r="H95" s="208">
        <v>10</v>
      </c>
      <c r="I95" s="209"/>
      <c r="J95" s="210">
        <f>ROUND(I95*H95,2)</f>
        <v>0</v>
      </c>
      <c r="K95" s="206" t="s">
        <v>132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0.11</v>
      </c>
      <c r="T95" s="214">
        <f>S95*H95</f>
        <v>1.1000000000000001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133</v>
      </c>
      <c r="AT95" s="215" t="s">
        <v>128</v>
      </c>
      <c r="AU95" s="215" t="s">
        <v>83</v>
      </c>
      <c r="AY95" s="17" t="s">
        <v>124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133</v>
      </c>
      <c r="BM95" s="215" t="s">
        <v>144</v>
      </c>
    </row>
    <row r="96" s="2" customFormat="1">
      <c r="A96" s="38"/>
      <c r="B96" s="39"/>
      <c r="C96" s="40"/>
      <c r="D96" s="217" t="s">
        <v>135</v>
      </c>
      <c r="E96" s="40"/>
      <c r="F96" s="218" t="s">
        <v>145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83</v>
      </c>
    </row>
    <row r="97" s="2" customFormat="1">
      <c r="A97" s="38"/>
      <c r="B97" s="39"/>
      <c r="C97" s="40"/>
      <c r="D97" s="222" t="s">
        <v>137</v>
      </c>
      <c r="E97" s="40"/>
      <c r="F97" s="223" t="s">
        <v>146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137</v>
      </c>
      <c r="AU97" s="17" t="s">
        <v>83</v>
      </c>
    </row>
    <row r="98" s="2" customFormat="1">
      <c r="A98" s="38"/>
      <c r="B98" s="39"/>
      <c r="C98" s="40"/>
      <c r="D98" s="217" t="s">
        <v>147</v>
      </c>
      <c r="E98" s="40"/>
      <c r="F98" s="234" t="s">
        <v>148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147</v>
      </c>
      <c r="AU98" s="17" t="s">
        <v>83</v>
      </c>
    </row>
    <row r="99" s="12" customFormat="1" ht="22.8" customHeight="1">
      <c r="A99" s="12"/>
      <c r="B99" s="188"/>
      <c r="C99" s="189"/>
      <c r="D99" s="190" t="s">
        <v>72</v>
      </c>
      <c r="E99" s="202" t="s">
        <v>149</v>
      </c>
      <c r="F99" s="202" t="s">
        <v>150</v>
      </c>
      <c r="G99" s="189"/>
      <c r="H99" s="189"/>
      <c r="I99" s="192"/>
      <c r="J99" s="203">
        <f>BK99</f>
        <v>0</v>
      </c>
      <c r="K99" s="189"/>
      <c r="L99" s="194"/>
      <c r="M99" s="195"/>
      <c r="N99" s="196"/>
      <c r="O99" s="196"/>
      <c r="P99" s="197">
        <f>SUM(P100:P111)</f>
        <v>0</v>
      </c>
      <c r="Q99" s="196"/>
      <c r="R99" s="197">
        <f>SUM(R100:R111)</f>
        <v>0</v>
      </c>
      <c r="S99" s="196"/>
      <c r="T99" s="198">
        <f>SUM(T100:T111)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9" t="s">
        <v>81</v>
      </c>
      <c r="AT99" s="200" t="s">
        <v>72</v>
      </c>
      <c r="AU99" s="200" t="s">
        <v>81</v>
      </c>
      <c r="AY99" s="199" t="s">
        <v>124</v>
      </c>
      <c r="BK99" s="201">
        <f>SUM(BK100:BK111)</f>
        <v>0</v>
      </c>
    </row>
    <row r="100" s="2" customFormat="1" ht="16.5" customHeight="1">
      <c r="A100" s="38"/>
      <c r="B100" s="39"/>
      <c r="C100" s="204" t="s">
        <v>151</v>
      </c>
      <c r="D100" s="204" t="s">
        <v>128</v>
      </c>
      <c r="E100" s="205" t="s">
        <v>152</v>
      </c>
      <c r="F100" s="206" t="s">
        <v>153</v>
      </c>
      <c r="G100" s="207" t="s">
        <v>154</v>
      </c>
      <c r="H100" s="208">
        <v>1.119</v>
      </c>
      <c r="I100" s="209"/>
      <c r="J100" s="210">
        <f>ROUND(I100*H100,2)</f>
        <v>0</v>
      </c>
      <c r="K100" s="206" t="s">
        <v>132</v>
      </c>
      <c r="L100" s="44"/>
      <c r="M100" s="211" t="s">
        <v>19</v>
      </c>
      <c r="N100" s="212" t="s">
        <v>44</v>
      </c>
      <c r="O100" s="84"/>
      <c r="P100" s="213">
        <f>O100*H100</f>
        <v>0</v>
      </c>
      <c r="Q100" s="213">
        <v>0</v>
      </c>
      <c r="R100" s="213">
        <f>Q100*H100</f>
        <v>0</v>
      </c>
      <c r="S100" s="213">
        <v>0</v>
      </c>
      <c r="T100" s="214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5" t="s">
        <v>133</v>
      </c>
      <c r="AT100" s="215" t="s">
        <v>128</v>
      </c>
      <c r="AU100" s="215" t="s">
        <v>83</v>
      </c>
      <c r="AY100" s="17" t="s">
        <v>124</v>
      </c>
      <c r="BE100" s="216">
        <f>IF(N100="základní",J100,0)</f>
        <v>0</v>
      </c>
      <c r="BF100" s="216">
        <f>IF(N100="snížená",J100,0)</f>
        <v>0</v>
      </c>
      <c r="BG100" s="216">
        <f>IF(N100="zákl. přenesená",J100,0)</f>
        <v>0</v>
      </c>
      <c r="BH100" s="216">
        <f>IF(N100="sníž. přenesená",J100,0)</f>
        <v>0</v>
      </c>
      <c r="BI100" s="216">
        <f>IF(N100="nulová",J100,0)</f>
        <v>0</v>
      </c>
      <c r="BJ100" s="17" t="s">
        <v>81</v>
      </c>
      <c r="BK100" s="216">
        <f>ROUND(I100*H100,2)</f>
        <v>0</v>
      </c>
      <c r="BL100" s="17" t="s">
        <v>133</v>
      </c>
      <c r="BM100" s="215" t="s">
        <v>155</v>
      </c>
    </row>
    <row r="101" s="2" customFormat="1">
      <c r="A101" s="38"/>
      <c r="B101" s="39"/>
      <c r="C101" s="40"/>
      <c r="D101" s="217" t="s">
        <v>135</v>
      </c>
      <c r="E101" s="40"/>
      <c r="F101" s="218" t="s">
        <v>156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135</v>
      </c>
      <c r="AU101" s="17" t="s">
        <v>83</v>
      </c>
    </row>
    <row r="102" s="2" customFormat="1">
      <c r="A102" s="38"/>
      <c r="B102" s="39"/>
      <c r="C102" s="40"/>
      <c r="D102" s="222" t="s">
        <v>137</v>
      </c>
      <c r="E102" s="40"/>
      <c r="F102" s="223" t="s">
        <v>157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137</v>
      </c>
      <c r="AU102" s="17" t="s">
        <v>83</v>
      </c>
    </row>
    <row r="103" s="2" customFormat="1" ht="21.75" customHeight="1">
      <c r="A103" s="38"/>
      <c r="B103" s="39"/>
      <c r="C103" s="204" t="s">
        <v>158</v>
      </c>
      <c r="D103" s="204" t="s">
        <v>128</v>
      </c>
      <c r="E103" s="205" t="s">
        <v>159</v>
      </c>
      <c r="F103" s="206" t="s">
        <v>160</v>
      </c>
      <c r="G103" s="207" t="s">
        <v>154</v>
      </c>
      <c r="H103" s="208">
        <v>1.119</v>
      </c>
      <c r="I103" s="209"/>
      <c r="J103" s="210">
        <f>ROUND(I103*H103,2)</f>
        <v>0</v>
      </c>
      <c r="K103" s="206" t="s">
        <v>132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133</v>
      </c>
      <c r="AT103" s="215" t="s">
        <v>128</v>
      </c>
      <c r="AU103" s="215" t="s">
        <v>83</v>
      </c>
      <c r="AY103" s="17" t="s">
        <v>124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133</v>
      </c>
      <c r="BM103" s="215" t="s">
        <v>161</v>
      </c>
    </row>
    <row r="104" s="2" customFormat="1">
      <c r="A104" s="38"/>
      <c r="B104" s="39"/>
      <c r="C104" s="40"/>
      <c r="D104" s="217" t="s">
        <v>135</v>
      </c>
      <c r="E104" s="40"/>
      <c r="F104" s="218" t="s">
        <v>162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135</v>
      </c>
      <c r="AU104" s="17" t="s">
        <v>83</v>
      </c>
    </row>
    <row r="105" s="2" customFormat="1">
      <c r="A105" s="38"/>
      <c r="B105" s="39"/>
      <c r="C105" s="40"/>
      <c r="D105" s="222" t="s">
        <v>137</v>
      </c>
      <c r="E105" s="40"/>
      <c r="F105" s="223" t="s">
        <v>163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137</v>
      </c>
      <c r="AU105" s="17" t="s">
        <v>83</v>
      </c>
    </row>
    <row r="106" s="2" customFormat="1" ht="16.5" customHeight="1">
      <c r="A106" s="38"/>
      <c r="B106" s="39"/>
      <c r="C106" s="204" t="s">
        <v>164</v>
      </c>
      <c r="D106" s="204" t="s">
        <v>128</v>
      </c>
      <c r="E106" s="205" t="s">
        <v>165</v>
      </c>
      <c r="F106" s="206" t="s">
        <v>166</v>
      </c>
      <c r="G106" s="207" t="s">
        <v>154</v>
      </c>
      <c r="H106" s="208">
        <v>1.119</v>
      </c>
      <c r="I106" s="209"/>
      <c r="J106" s="210">
        <f>ROUND(I106*H106,2)</f>
        <v>0</v>
      </c>
      <c r="K106" s="206" t="s">
        <v>132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133</v>
      </c>
      <c r="AT106" s="215" t="s">
        <v>128</v>
      </c>
      <c r="AU106" s="215" t="s">
        <v>83</v>
      </c>
      <c r="AY106" s="17" t="s">
        <v>124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133</v>
      </c>
      <c r="BM106" s="215" t="s">
        <v>167</v>
      </c>
    </row>
    <row r="107" s="2" customFormat="1">
      <c r="A107" s="38"/>
      <c r="B107" s="39"/>
      <c r="C107" s="40"/>
      <c r="D107" s="217" t="s">
        <v>135</v>
      </c>
      <c r="E107" s="40"/>
      <c r="F107" s="218" t="s">
        <v>168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135</v>
      </c>
      <c r="AU107" s="17" t="s">
        <v>83</v>
      </c>
    </row>
    <row r="108" s="2" customFormat="1">
      <c r="A108" s="38"/>
      <c r="B108" s="39"/>
      <c r="C108" s="40"/>
      <c r="D108" s="222" t="s">
        <v>137</v>
      </c>
      <c r="E108" s="40"/>
      <c r="F108" s="223" t="s">
        <v>169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137</v>
      </c>
      <c r="AU108" s="17" t="s">
        <v>83</v>
      </c>
    </row>
    <row r="109" s="2" customFormat="1" ht="16.5" customHeight="1">
      <c r="A109" s="38"/>
      <c r="B109" s="39"/>
      <c r="C109" s="204" t="s">
        <v>125</v>
      </c>
      <c r="D109" s="204" t="s">
        <v>128</v>
      </c>
      <c r="E109" s="205" t="s">
        <v>170</v>
      </c>
      <c r="F109" s="206" t="s">
        <v>171</v>
      </c>
      <c r="G109" s="207" t="s">
        <v>154</v>
      </c>
      <c r="H109" s="208">
        <v>1.119</v>
      </c>
      <c r="I109" s="209"/>
      <c r="J109" s="210">
        <f>ROUND(I109*H109,2)</f>
        <v>0</v>
      </c>
      <c r="K109" s="206" t="s">
        <v>132</v>
      </c>
      <c r="L109" s="44"/>
      <c r="M109" s="211" t="s">
        <v>19</v>
      </c>
      <c r="N109" s="212" t="s">
        <v>44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133</v>
      </c>
      <c r="AT109" s="215" t="s">
        <v>128</v>
      </c>
      <c r="AU109" s="215" t="s">
        <v>83</v>
      </c>
      <c r="AY109" s="17" t="s">
        <v>124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133</v>
      </c>
      <c r="BM109" s="215" t="s">
        <v>172</v>
      </c>
    </row>
    <row r="110" s="2" customFormat="1">
      <c r="A110" s="38"/>
      <c r="B110" s="39"/>
      <c r="C110" s="40"/>
      <c r="D110" s="217" t="s">
        <v>135</v>
      </c>
      <c r="E110" s="40"/>
      <c r="F110" s="218" t="s">
        <v>173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135</v>
      </c>
      <c r="AU110" s="17" t="s">
        <v>83</v>
      </c>
    </row>
    <row r="111" s="2" customFormat="1">
      <c r="A111" s="38"/>
      <c r="B111" s="39"/>
      <c r="C111" s="40"/>
      <c r="D111" s="222" t="s">
        <v>137</v>
      </c>
      <c r="E111" s="40"/>
      <c r="F111" s="223" t="s">
        <v>174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137</v>
      </c>
      <c r="AU111" s="17" t="s">
        <v>83</v>
      </c>
    </row>
    <row r="112" s="12" customFormat="1" ht="25.92" customHeight="1">
      <c r="A112" s="12"/>
      <c r="B112" s="188"/>
      <c r="C112" s="189"/>
      <c r="D112" s="190" t="s">
        <v>72</v>
      </c>
      <c r="E112" s="191" t="s">
        <v>175</v>
      </c>
      <c r="F112" s="191" t="s">
        <v>176</v>
      </c>
      <c r="G112" s="189"/>
      <c r="H112" s="189"/>
      <c r="I112" s="192"/>
      <c r="J112" s="193">
        <f>BK112</f>
        <v>0</v>
      </c>
      <c r="K112" s="189"/>
      <c r="L112" s="194"/>
      <c r="M112" s="195"/>
      <c r="N112" s="196"/>
      <c r="O112" s="196"/>
      <c r="P112" s="197">
        <f>P113+P122+P126+P137+P151</f>
        <v>0</v>
      </c>
      <c r="Q112" s="196"/>
      <c r="R112" s="197">
        <f>R113+R122+R126+R137+R151</f>
        <v>1.6473875799999997</v>
      </c>
      <c r="S112" s="196"/>
      <c r="T112" s="198">
        <f>T113+T122+T126+T137+T151</f>
        <v>0.018599999999999998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9" t="s">
        <v>83</v>
      </c>
      <c r="AT112" s="200" t="s">
        <v>72</v>
      </c>
      <c r="AU112" s="200" t="s">
        <v>73</v>
      </c>
      <c r="AY112" s="199" t="s">
        <v>124</v>
      </c>
      <c r="BK112" s="201">
        <f>BK113+BK122+BK126+BK137+BK151</f>
        <v>0</v>
      </c>
    </row>
    <row r="113" s="12" customFormat="1" ht="22.8" customHeight="1">
      <c r="A113" s="12"/>
      <c r="B113" s="188"/>
      <c r="C113" s="189"/>
      <c r="D113" s="190" t="s">
        <v>72</v>
      </c>
      <c r="E113" s="202" t="s">
        <v>177</v>
      </c>
      <c r="F113" s="202" t="s">
        <v>178</v>
      </c>
      <c r="G113" s="189"/>
      <c r="H113" s="189"/>
      <c r="I113" s="192"/>
      <c r="J113" s="203">
        <f>BK113</f>
        <v>0</v>
      </c>
      <c r="K113" s="189"/>
      <c r="L113" s="194"/>
      <c r="M113" s="195"/>
      <c r="N113" s="196"/>
      <c r="O113" s="196"/>
      <c r="P113" s="197">
        <f>SUM(P114:P121)</f>
        <v>0</v>
      </c>
      <c r="Q113" s="196"/>
      <c r="R113" s="197">
        <f>SUM(R114:R121)</f>
        <v>0.8619</v>
      </c>
      <c r="S113" s="196"/>
      <c r="T113" s="198">
        <f>SUM(T114:T121)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9" t="s">
        <v>83</v>
      </c>
      <c r="AT113" s="200" t="s">
        <v>72</v>
      </c>
      <c r="AU113" s="200" t="s">
        <v>81</v>
      </c>
      <c r="AY113" s="199" t="s">
        <v>124</v>
      </c>
      <c r="BK113" s="201">
        <f>SUM(BK114:BK121)</f>
        <v>0</v>
      </c>
    </row>
    <row r="114" s="2" customFormat="1" ht="24.15" customHeight="1">
      <c r="A114" s="38"/>
      <c r="B114" s="39"/>
      <c r="C114" s="204" t="s">
        <v>81</v>
      </c>
      <c r="D114" s="204" t="s">
        <v>128</v>
      </c>
      <c r="E114" s="205" t="s">
        <v>179</v>
      </c>
      <c r="F114" s="206" t="s">
        <v>180</v>
      </c>
      <c r="G114" s="207" t="s">
        <v>131</v>
      </c>
      <c r="H114" s="208">
        <v>30</v>
      </c>
      <c r="I114" s="209"/>
      <c r="J114" s="210">
        <f>ROUND(I114*H114,2)</f>
        <v>0</v>
      </c>
      <c r="K114" s="206" t="s">
        <v>19</v>
      </c>
      <c r="L114" s="44"/>
      <c r="M114" s="211" t="s">
        <v>19</v>
      </c>
      <c r="N114" s="212" t="s">
        <v>44</v>
      </c>
      <c r="O114" s="84"/>
      <c r="P114" s="213">
        <f>O114*H114</f>
        <v>0</v>
      </c>
      <c r="Q114" s="213">
        <v>0.028729999999999999</v>
      </c>
      <c r="R114" s="213">
        <f>Q114*H114</f>
        <v>0.8619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181</v>
      </c>
      <c r="AT114" s="215" t="s">
        <v>128</v>
      </c>
      <c r="AU114" s="215" t="s">
        <v>83</v>
      </c>
      <c r="AY114" s="17" t="s">
        <v>124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181</v>
      </c>
      <c r="BM114" s="215" t="s">
        <v>182</v>
      </c>
    </row>
    <row r="115" s="2" customFormat="1">
      <c r="A115" s="38"/>
      <c r="B115" s="39"/>
      <c r="C115" s="40"/>
      <c r="D115" s="217" t="s">
        <v>135</v>
      </c>
      <c r="E115" s="40"/>
      <c r="F115" s="218" t="s">
        <v>180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135</v>
      </c>
      <c r="AU115" s="17" t="s">
        <v>83</v>
      </c>
    </row>
    <row r="116" s="2" customFormat="1" ht="16.5" customHeight="1">
      <c r="A116" s="38"/>
      <c r="B116" s="39"/>
      <c r="C116" s="204" t="s">
        <v>8</v>
      </c>
      <c r="D116" s="204" t="s">
        <v>128</v>
      </c>
      <c r="E116" s="205" t="s">
        <v>183</v>
      </c>
      <c r="F116" s="206" t="s">
        <v>184</v>
      </c>
      <c r="G116" s="207" t="s">
        <v>154</v>
      </c>
      <c r="H116" s="208">
        <v>0.86199999999999999</v>
      </c>
      <c r="I116" s="209"/>
      <c r="J116" s="210">
        <f>ROUND(I116*H116,2)</f>
        <v>0</v>
      </c>
      <c r="K116" s="206" t="s">
        <v>132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181</v>
      </c>
      <c r="AT116" s="215" t="s">
        <v>128</v>
      </c>
      <c r="AU116" s="215" t="s">
        <v>83</v>
      </c>
      <c r="AY116" s="17" t="s">
        <v>124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181</v>
      </c>
      <c r="BM116" s="215" t="s">
        <v>185</v>
      </c>
    </row>
    <row r="117" s="2" customFormat="1">
      <c r="A117" s="38"/>
      <c r="B117" s="39"/>
      <c r="C117" s="40"/>
      <c r="D117" s="217" t="s">
        <v>135</v>
      </c>
      <c r="E117" s="40"/>
      <c r="F117" s="218" t="s">
        <v>186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135</v>
      </c>
      <c r="AU117" s="17" t="s">
        <v>83</v>
      </c>
    </row>
    <row r="118" s="2" customFormat="1">
      <c r="A118" s="38"/>
      <c r="B118" s="39"/>
      <c r="C118" s="40"/>
      <c r="D118" s="222" t="s">
        <v>137</v>
      </c>
      <c r="E118" s="40"/>
      <c r="F118" s="223" t="s">
        <v>187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137</v>
      </c>
      <c r="AU118" s="17" t="s">
        <v>83</v>
      </c>
    </row>
    <row r="119" s="2" customFormat="1" ht="21.75" customHeight="1">
      <c r="A119" s="38"/>
      <c r="B119" s="39"/>
      <c r="C119" s="204" t="s">
        <v>188</v>
      </c>
      <c r="D119" s="204" t="s">
        <v>128</v>
      </c>
      <c r="E119" s="205" t="s">
        <v>189</v>
      </c>
      <c r="F119" s="206" t="s">
        <v>190</v>
      </c>
      <c r="G119" s="207" t="s">
        <v>154</v>
      </c>
      <c r="H119" s="208">
        <v>0.86199999999999999</v>
      </c>
      <c r="I119" s="209"/>
      <c r="J119" s="210">
        <f>ROUND(I119*H119,2)</f>
        <v>0</v>
      </c>
      <c r="K119" s="206" t="s">
        <v>132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181</v>
      </c>
      <c r="AT119" s="215" t="s">
        <v>128</v>
      </c>
      <c r="AU119" s="215" t="s">
        <v>83</v>
      </c>
      <c r="AY119" s="17" t="s">
        <v>124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181</v>
      </c>
      <c r="BM119" s="215" t="s">
        <v>191</v>
      </c>
    </row>
    <row r="120" s="2" customFormat="1">
      <c r="A120" s="38"/>
      <c r="B120" s="39"/>
      <c r="C120" s="40"/>
      <c r="D120" s="217" t="s">
        <v>135</v>
      </c>
      <c r="E120" s="40"/>
      <c r="F120" s="218" t="s">
        <v>192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135</v>
      </c>
      <c r="AU120" s="17" t="s">
        <v>83</v>
      </c>
    </row>
    <row r="121" s="2" customFormat="1">
      <c r="A121" s="38"/>
      <c r="B121" s="39"/>
      <c r="C121" s="40"/>
      <c r="D121" s="222" t="s">
        <v>137</v>
      </c>
      <c r="E121" s="40"/>
      <c r="F121" s="223" t="s">
        <v>193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137</v>
      </c>
      <c r="AU121" s="17" t="s">
        <v>83</v>
      </c>
    </row>
    <row r="122" s="12" customFormat="1" ht="22.8" customHeight="1">
      <c r="A122" s="12"/>
      <c r="B122" s="188"/>
      <c r="C122" s="189"/>
      <c r="D122" s="190" t="s">
        <v>72</v>
      </c>
      <c r="E122" s="202" t="s">
        <v>194</v>
      </c>
      <c r="F122" s="202" t="s">
        <v>195</v>
      </c>
      <c r="G122" s="189"/>
      <c r="H122" s="189"/>
      <c r="I122" s="192"/>
      <c r="J122" s="203">
        <f>BK122</f>
        <v>0</v>
      </c>
      <c r="K122" s="189"/>
      <c r="L122" s="194"/>
      <c r="M122" s="195"/>
      <c r="N122" s="196"/>
      <c r="O122" s="196"/>
      <c r="P122" s="197">
        <f>SUM(P123:P125)</f>
        <v>0</v>
      </c>
      <c r="Q122" s="196"/>
      <c r="R122" s="197">
        <f>SUM(R123:R125)</f>
        <v>0.0043875799999999994</v>
      </c>
      <c r="S122" s="196"/>
      <c r="T122" s="198">
        <f>SUM(T123:T125)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99" t="s">
        <v>83</v>
      </c>
      <c r="AT122" s="200" t="s">
        <v>72</v>
      </c>
      <c r="AU122" s="200" t="s">
        <v>81</v>
      </c>
      <c r="AY122" s="199" t="s">
        <v>124</v>
      </c>
      <c r="BK122" s="201">
        <f>SUM(BK123:BK125)</f>
        <v>0</v>
      </c>
    </row>
    <row r="123" s="2" customFormat="1" ht="16.5" customHeight="1">
      <c r="A123" s="38"/>
      <c r="B123" s="39"/>
      <c r="C123" s="204" t="s">
        <v>196</v>
      </c>
      <c r="D123" s="204" t="s">
        <v>128</v>
      </c>
      <c r="E123" s="205" t="s">
        <v>197</v>
      </c>
      <c r="F123" s="206" t="s">
        <v>198</v>
      </c>
      <c r="G123" s="207" t="s">
        <v>131</v>
      </c>
      <c r="H123" s="208">
        <v>0.86199999999999999</v>
      </c>
      <c r="I123" s="209"/>
      <c r="J123" s="210">
        <f>ROUND(I123*H123,2)</f>
        <v>0</v>
      </c>
      <c r="K123" s="206" t="s">
        <v>132</v>
      </c>
      <c r="L123" s="44"/>
      <c r="M123" s="211" t="s">
        <v>19</v>
      </c>
      <c r="N123" s="212" t="s">
        <v>44</v>
      </c>
      <c r="O123" s="84"/>
      <c r="P123" s="213">
        <f>O123*H123</f>
        <v>0</v>
      </c>
      <c r="Q123" s="213">
        <v>0.0050899999999999999</v>
      </c>
      <c r="R123" s="213">
        <f>Q123*H123</f>
        <v>0.0043875799999999994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181</v>
      </c>
      <c r="AT123" s="215" t="s">
        <v>128</v>
      </c>
      <c r="AU123" s="215" t="s">
        <v>83</v>
      </c>
      <c r="AY123" s="17" t="s">
        <v>124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181</v>
      </c>
      <c r="BM123" s="215" t="s">
        <v>199</v>
      </c>
    </row>
    <row r="124" s="2" customFormat="1">
      <c r="A124" s="38"/>
      <c r="B124" s="39"/>
      <c r="C124" s="40"/>
      <c r="D124" s="217" t="s">
        <v>135</v>
      </c>
      <c r="E124" s="40"/>
      <c r="F124" s="218" t="s">
        <v>198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83</v>
      </c>
    </row>
    <row r="125" s="2" customFormat="1">
      <c r="A125" s="38"/>
      <c r="B125" s="39"/>
      <c r="C125" s="40"/>
      <c r="D125" s="222" t="s">
        <v>137</v>
      </c>
      <c r="E125" s="40"/>
      <c r="F125" s="223" t="s">
        <v>200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137</v>
      </c>
      <c r="AU125" s="17" t="s">
        <v>83</v>
      </c>
    </row>
    <row r="126" s="12" customFormat="1" ht="22.8" customHeight="1">
      <c r="A126" s="12"/>
      <c r="B126" s="188"/>
      <c r="C126" s="189"/>
      <c r="D126" s="190" t="s">
        <v>72</v>
      </c>
      <c r="E126" s="202" t="s">
        <v>201</v>
      </c>
      <c r="F126" s="202" t="s">
        <v>202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SUM(P127:P136)</f>
        <v>0</v>
      </c>
      <c r="Q126" s="196"/>
      <c r="R126" s="197">
        <f>SUM(R127:R136)</f>
        <v>0.251</v>
      </c>
      <c r="S126" s="196"/>
      <c r="T126" s="198">
        <f>SUM(T127:T136)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83</v>
      </c>
      <c r="AT126" s="200" t="s">
        <v>72</v>
      </c>
      <c r="AU126" s="200" t="s">
        <v>81</v>
      </c>
      <c r="AY126" s="199" t="s">
        <v>124</v>
      </c>
      <c r="BK126" s="201">
        <f>SUM(BK127:BK136)</f>
        <v>0</v>
      </c>
    </row>
    <row r="127" s="2" customFormat="1" ht="21.75" customHeight="1">
      <c r="A127" s="38"/>
      <c r="B127" s="39"/>
      <c r="C127" s="204" t="s">
        <v>203</v>
      </c>
      <c r="D127" s="204" t="s">
        <v>128</v>
      </c>
      <c r="E127" s="205" t="s">
        <v>204</v>
      </c>
      <c r="F127" s="206" t="s">
        <v>205</v>
      </c>
      <c r="G127" s="207" t="s">
        <v>206</v>
      </c>
      <c r="H127" s="208">
        <v>1</v>
      </c>
      <c r="I127" s="209"/>
      <c r="J127" s="210">
        <f>ROUND(I127*H127,2)</f>
        <v>0</v>
      </c>
      <c r="K127" s="206" t="s">
        <v>132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181</v>
      </c>
      <c r="AT127" s="215" t="s">
        <v>128</v>
      </c>
      <c r="AU127" s="215" t="s">
        <v>83</v>
      </c>
      <c r="AY127" s="17" t="s">
        <v>124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181</v>
      </c>
      <c r="BM127" s="215" t="s">
        <v>207</v>
      </c>
    </row>
    <row r="128" s="2" customFormat="1">
      <c r="A128" s="38"/>
      <c r="B128" s="39"/>
      <c r="C128" s="40"/>
      <c r="D128" s="217" t="s">
        <v>135</v>
      </c>
      <c r="E128" s="40"/>
      <c r="F128" s="218" t="s">
        <v>208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83</v>
      </c>
    </row>
    <row r="129" s="2" customFormat="1">
      <c r="A129" s="38"/>
      <c r="B129" s="39"/>
      <c r="C129" s="40"/>
      <c r="D129" s="222" t="s">
        <v>137</v>
      </c>
      <c r="E129" s="40"/>
      <c r="F129" s="223" t="s">
        <v>209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137</v>
      </c>
      <c r="AU129" s="17" t="s">
        <v>83</v>
      </c>
    </row>
    <row r="130" s="2" customFormat="1" ht="21.75" customHeight="1">
      <c r="A130" s="38"/>
      <c r="B130" s="39"/>
      <c r="C130" s="235" t="s">
        <v>210</v>
      </c>
      <c r="D130" s="235" t="s">
        <v>211</v>
      </c>
      <c r="E130" s="236" t="s">
        <v>212</v>
      </c>
      <c r="F130" s="237" t="s">
        <v>213</v>
      </c>
      <c r="G130" s="238" t="s">
        <v>206</v>
      </c>
      <c r="H130" s="239">
        <v>1</v>
      </c>
      <c r="I130" s="240"/>
      <c r="J130" s="241">
        <f>ROUND(I130*H130,2)</f>
        <v>0</v>
      </c>
      <c r="K130" s="237" t="s">
        <v>19</v>
      </c>
      <c r="L130" s="242"/>
      <c r="M130" s="243" t="s">
        <v>19</v>
      </c>
      <c r="N130" s="244" t="s">
        <v>44</v>
      </c>
      <c r="O130" s="84"/>
      <c r="P130" s="213">
        <f>O130*H130</f>
        <v>0</v>
      </c>
      <c r="Q130" s="213">
        <v>0.098000000000000004</v>
      </c>
      <c r="R130" s="213">
        <f>Q130*H130</f>
        <v>0.098000000000000004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214</v>
      </c>
      <c r="AT130" s="215" t="s">
        <v>211</v>
      </c>
      <c r="AU130" s="215" t="s">
        <v>83</v>
      </c>
      <c r="AY130" s="17" t="s">
        <v>124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181</v>
      </c>
      <c r="BM130" s="215" t="s">
        <v>215</v>
      </c>
    </row>
    <row r="131" s="2" customFormat="1">
      <c r="A131" s="38"/>
      <c r="B131" s="39"/>
      <c r="C131" s="40"/>
      <c r="D131" s="217" t="s">
        <v>135</v>
      </c>
      <c r="E131" s="40"/>
      <c r="F131" s="218" t="s">
        <v>216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135</v>
      </c>
      <c r="AU131" s="17" t="s">
        <v>83</v>
      </c>
    </row>
    <row r="132" s="2" customFormat="1" ht="21.75" customHeight="1">
      <c r="A132" s="38"/>
      <c r="B132" s="39"/>
      <c r="C132" s="235" t="s">
        <v>217</v>
      </c>
      <c r="D132" s="235" t="s">
        <v>211</v>
      </c>
      <c r="E132" s="236" t="s">
        <v>218</v>
      </c>
      <c r="F132" s="237" t="s">
        <v>219</v>
      </c>
      <c r="G132" s="238" t="s">
        <v>206</v>
      </c>
      <c r="H132" s="239">
        <v>1</v>
      </c>
      <c r="I132" s="240"/>
      <c r="J132" s="241">
        <f>ROUND(I132*H132,2)</f>
        <v>0</v>
      </c>
      <c r="K132" s="237" t="s">
        <v>132</v>
      </c>
      <c r="L132" s="242"/>
      <c r="M132" s="243" t="s">
        <v>19</v>
      </c>
      <c r="N132" s="244" t="s">
        <v>44</v>
      </c>
      <c r="O132" s="84"/>
      <c r="P132" s="213">
        <f>O132*H132</f>
        <v>0</v>
      </c>
      <c r="Q132" s="213">
        <v>0.153</v>
      </c>
      <c r="R132" s="213">
        <f>Q132*H132</f>
        <v>0.153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214</v>
      </c>
      <c r="AT132" s="215" t="s">
        <v>211</v>
      </c>
      <c r="AU132" s="215" t="s">
        <v>83</v>
      </c>
      <c r="AY132" s="17" t="s">
        <v>124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181</v>
      </c>
      <c r="BM132" s="215" t="s">
        <v>220</v>
      </c>
    </row>
    <row r="133" s="2" customFormat="1">
      <c r="A133" s="38"/>
      <c r="B133" s="39"/>
      <c r="C133" s="40"/>
      <c r="D133" s="217" t="s">
        <v>135</v>
      </c>
      <c r="E133" s="40"/>
      <c r="F133" s="218" t="s">
        <v>219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83</v>
      </c>
    </row>
    <row r="134" s="2" customFormat="1" ht="16.5" customHeight="1">
      <c r="A134" s="38"/>
      <c r="B134" s="39"/>
      <c r="C134" s="204" t="s">
        <v>221</v>
      </c>
      <c r="D134" s="204" t="s">
        <v>128</v>
      </c>
      <c r="E134" s="205" t="s">
        <v>222</v>
      </c>
      <c r="F134" s="206" t="s">
        <v>223</v>
      </c>
      <c r="G134" s="207" t="s">
        <v>206</v>
      </c>
      <c r="H134" s="208">
        <v>1</v>
      </c>
      <c r="I134" s="209"/>
      <c r="J134" s="210">
        <f>ROUND(I134*H134,2)</f>
        <v>0</v>
      </c>
      <c r="K134" s="206" t="s">
        <v>132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181</v>
      </c>
      <c r="AT134" s="215" t="s">
        <v>128</v>
      </c>
      <c r="AU134" s="215" t="s">
        <v>83</v>
      </c>
      <c r="AY134" s="17" t="s">
        <v>124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181</v>
      </c>
      <c r="BM134" s="215" t="s">
        <v>224</v>
      </c>
    </row>
    <row r="135" s="2" customFormat="1">
      <c r="A135" s="38"/>
      <c r="B135" s="39"/>
      <c r="C135" s="40"/>
      <c r="D135" s="217" t="s">
        <v>135</v>
      </c>
      <c r="E135" s="40"/>
      <c r="F135" s="218" t="s">
        <v>225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83</v>
      </c>
    </row>
    <row r="136" s="2" customFormat="1">
      <c r="A136" s="38"/>
      <c r="B136" s="39"/>
      <c r="C136" s="40"/>
      <c r="D136" s="222" t="s">
        <v>137</v>
      </c>
      <c r="E136" s="40"/>
      <c r="F136" s="223" t="s">
        <v>226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137</v>
      </c>
      <c r="AU136" s="17" t="s">
        <v>83</v>
      </c>
    </row>
    <row r="137" s="12" customFormat="1" ht="22.8" customHeight="1">
      <c r="A137" s="12"/>
      <c r="B137" s="188"/>
      <c r="C137" s="189"/>
      <c r="D137" s="190" t="s">
        <v>72</v>
      </c>
      <c r="E137" s="202" t="s">
        <v>227</v>
      </c>
      <c r="F137" s="202" t="s">
        <v>228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SUM(P138:P150)</f>
        <v>0</v>
      </c>
      <c r="Q137" s="196"/>
      <c r="R137" s="197">
        <f>SUM(R138:R150)</f>
        <v>0.075600000000000001</v>
      </c>
      <c r="S137" s="196"/>
      <c r="T137" s="198">
        <f>SUM(T138:T150)</f>
        <v>0.018599999999999998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83</v>
      </c>
      <c r="AT137" s="200" t="s">
        <v>72</v>
      </c>
      <c r="AU137" s="200" t="s">
        <v>81</v>
      </c>
      <c r="AY137" s="199" t="s">
        <v>124</v>
      </c>
      <c r="BK137" s="201">
        <f>SUM(BK138:BK150)</f>
        <v>0</v>
      </c>
    </row>
    <row r="138" s="2" customFormat="1" ht="16.5" customHeight="1">
      <c r="A138" s="38"/>
      <c r="B138" s="39"/>
      <c r="C138" s="204" t="s">
        <v>229</v>
      </c>
      <c r="D138" s="204" t="s">
        <v>128</v>
      </c>
      <c r="E138" s="205" t="s">
        <v>230</v>
      </c>
      <c r="F138" s="206" t="s">
        <v>231</v>
      </c>
      <c r="G138" s="207" t="s">
        <v>131</v>
      </c>
      <c r="H138" s="208">
        <v>60</v>
      </c>
      <c r="I138" s="209"/>
      <c r="J138" s="210">
        <f>ROUND(I138*H138,2)</f>
        <v>0</v>
      </c>
      <c r="K138" s="206" t="s">
        <v>132</v>
      </c>
      <c r="L138" s="44"/>
      <c r="M138" s="211" t="s">
        <v>19</v>
      </c>
      <c r="N138" s="212" t="s">
        <v>44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181</v>
      </c>
      <c r="AT138" s="215" t="s">
        <v>128</v>
      </c>
      <c r="AU138" s="215" t="s">
        <v>83</v>
      </c>
      <c r="AY138" s="17" t="s">
        <v>124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181</v>
      </c>
      <c r="BM138" s="215" t="s">
        <v>232</v>
      </c>
    </row>
    <row r="139" s="2" customFormat="1">
      <c r="A139" s="38"/>
      <c r="B139" s="39"/>
      <c r="C139" s="40"/>
      <c r="D139" s="217" t="s">
        <v>135</v>
      </c>
      <c r="E139" s="40"/>
      <c r="F139" s="218" t="s">
        <v>233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83</v>
      </c>
    </row>
    <row r="140" s="2" customFormat="1">
      <c r="A140" s="38"/>
      <c r="B140" s="39"/>
      <c r="C140" s="40"/>
      <c r="D140" s="222" t="s">
        <v>137</v>
      </c>
      <c r="E140" s="40"/>
      <c r="F140" s="223" t="s">
        <v>234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137</v>
      </c>
      <c r="AU140" s="17" t="s">
        <v>83</v>
      </c>
    </row>
    <row r="141" s="2" customFormat="1" ht="16.5" customHeight="1">
      <c r="A141" s="38"/>
      <c r="B141" s="39"/>
      <c r="C141" s="204" t="s">
        <v>133</v>
      </c>
      <c r="D141" s="204" t="s">
        <v>128</v>
      </c>
      <c r="E141" s="205" t="s">
        <v>235</v>
      </c>
      <c r="F141" s="206" t="s">
        <v>236</v>
      </c>
      <c r="G141" s="207" t="s">
        <v>131</v>
      </c>
      <c r="H141" s="208">
        <v>60</v>
      </c>
      <c r="I141" s="209"/>
      <c r="J141" s="210">
        <f>ROUND(I141*H141,2)</f>
        <v>0</v>
      </c>
      <c r="K141" s="206" t="s">
        <v>132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181</v>
      </c>
      <c r="AT141" s="215" t="s">
        <v>128</v>
      </c>
      <c r="AU141" s="215" t="s">
        <v>83</v>
      </c>
      <c r="AY141" s="17" t="s">
        <v>124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181</v>
      </c>
      <c r="BM141" s="215" t="s">
        <v>237</v>
      </c>
    </row>
    <row r="142" s="2" customFormat="1">
      <c r="A142" s="38"/>
      <c r="B142" s="39"/>
      <c r="C142" s="40"/>
      <c r="D142" s="217" t="s">
        <v>135</v>
      </c>
      <c r="E142" s="40"/>
      <c r="F142" s="218" t="s">
        <v>238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83</v>
      </c>
    </row>
    <row r="143" s="2" customFormat="1">
      <c r="A143" s="38"/>
      <c r="B143" s="39"/>
      <c r="C143" s="40"/>
      <c r="D143" s="222" t="s">
        <v>137</v>
      </c>
      <c r="E143" s="40"/>
      <c r="F143" s="223" t="s">
        <v>239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137</v>
      </c>
      <c r="AU143" s="17" t="s">
        <v>83</v>
      </c>
    </row>
    <row r="144" s="2" customFormat="1" ht="16.5" customHeight="1">
      <c r="A144" s="38"/>
      <c r="B144" s="39"/>
      <c r="C144" s="204" t="s">
        <v>240</v>
      </c>
      <c r="D144" s="204" t="s">
        <v>128</v>
      </c>
      <c r="E144" s="205" t="s">
        <v>241</v>
      </c>
      <c r="F144" s="206" t="s">
        <v>242</v>
      </c>
      <c r="G144" s="207" t="s">
        <v>131</v>
      </c>
      <c r="H144" s="208">
        <v>60</v>
      </c>
      <c r="I144" s="209"/>
      <c r="J144" s="210">
        <f>ROUND(I144*H144,2)</f>
        <v>0</v>
      </c>
      <c r="K144" s="206" t="s">
        <v>132</v>
      </c>
      <c r="L144" s="44"/>
      <c r="M144" s="211" t="s">
        <v>19</v>
      </c>
      <c r="N144" s="212" t="s">
        <v>44</v>
      </c>
      <c r="O144" s="84"/>
      <c r="P144" s="213">
        <f>O144*H144</f>
        <v>0</v>
      </c>
      <c r="Q144" s="213">
        <v>0.001</v>
      </c>
      <c r="R144" s="213">
        <f>Q144*H144</f>
        <v>0.059999999999999998</v>
      </c>
      <c r="S144" s="213">
        <v>0.00031</v>
      </c>
      <c r="T144" s="214">
        <f>S144*H144</f>
        <v>0.018599999999999998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181</v>
      </c>
      <c r="AT144" s="215" t="s">
        <v>128</v>
      </c>
      <c r="AU144" s="215" t="s">
        <v>83</v>
      </c>
      <c r="AY144" s="17" t="s">
        <v>124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81</v>
      </c>
      <c r="BK144" s="216">
        <f>ROUND(I144*H144,2)</f>
        <v>0</v>
      </c>
      <c r="BL144" s="17" t="s">
        <v>181</v>
      </c>
      <c r="BM144" s="215" t="s">
        <v>243</v>
      </c>
    </row>
    <row r="145" s="2" customFormat="1">
      <c r="A145" s="38"/>
      <c r="B145" s="39"/>
      <c r="C145" s="40"/>
      <c r="D145" s="217" t="s">
        <v>135</v>
      </c>
      <c r="E145" s="40"/>
      <c r="F145" s="218" t="s">
        <v>244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135</v>
      </c>
      <c r="AU145" s="17" t="s">
        <v>83</v>
      </c>
    </row>
    <row r="146" s="2" customFormat="1">
      <c r="A146" s="38"/>
      <c r="B146" s="39"/>
      <c r="C146" s="40"/>
      <c r="D146" s="222" t="s">
        <v>137</v>
      </c>
      <c r="E146" s="40"/>
      <c r="F146" s="223" t="s">
        <v>245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137</v>
      </c>
      <c r="AU146" s="17" t="s">
        <v>83</v>
      </c>
    </row>
    <row r="147" s="2" customFormat="1" ht="21.75" customHeight="1">
      <c r="A147" s="38"/>
      <c r="B147" s="39"/>
      <c r="C147" s="204" t="s">
        <v>246</v>
      </c>
      <c r="D147" s="204" t="s">
        <v>128</v>
      </c>
      <c r="E147" s="205" t="s">
        <v>247</v>
      </c>
      <c r="F147" s="206" t="s">
        <v>248</v>
      </c>
      <c r="G147" s="207" t="s">
        <v>131</v>
      </c>
      <c r="H147" s="208">
        <v>60</v>
      </c>
      <c r="I147" s="209"/>
      <c r="J147" s="210">
        <f>ROUND(I147*H147,2)</f>
        <v>0</v>
      </c>
      <c r="K147" s="206" t="s">
        <v>132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0.00025999999999999998</v>
      </c>
      <c r="R147" s="213">
        <f>Q147*H147</f>
        <v>0.015599999999999999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181</v>
      </c>
      <c r="AT147" s="215" t="s">
        <v>128</v>
      </c>
      <c r="AU147" s="215" t="s">
        <v>83</v>
      </c>
      <c r="AY147" s="17" t="s">
        <v>124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181</v>
      </c>
      <c r="BM147" s="215" t="s">
        <v>249</v>
      </c>
    </row>
    <row r="148" s="2" customFormat="1">
      <c r="A148" s="38"/>
      <c r="B148" s="39"/>
      <c r="C148" s="40"/>
      <c r="D148" s="217" t="s">
        <v>135</v>
      </c>
      <c r="E148" s="40"/>
      <c r="F148" s="218" t="s">
        <v>250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83</v>
      </c>
    </row>
    <row r="149" s="2" customFormat="1">
      <c r="A149" s="38"/>
      <c r="B149" s="39"/>
      <c r="C149" s="40"/>
      <c r="D149" s="222" t="s">
        <v>137</v>
      </c>
      <c r="E149" s="40"/>
      <c r="F149" s="223" t="s">
        <v>251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137</v>
      </c>
      <c r="AU149" s="17" t="s">
        <v>83</v>
      </c>
    </row>
    <row r="150" s="2" customFormat="1">
      <c r="A150" s="38"/>
      <c r="B150" s="39"/>
      <c r="C150" s="40"/>
      <c r="D150" s="217" t="s">
        <v>147</v>
      </c>
      <c r="E150" s="40"/>
      <c r="F150" s="234" t="s">
        <v>252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147</v>
      </c>
      <c r="AU150" s="17" t="s">
        <v>83</v>
      </c>
    </row>
    <row r="151" s="12" customFormat="1" ht="22.8" customHeight="1">
      <c r="A151" s="12"/>
      <c r="B151" s="188"/>
      <c r="C151" s="189"/>
      <c r="D151" s="190" t="s">
        <v>72</v>
      </c>
      <c r="E151" s="202" t="s">
        <v>253</v>
      </c>
      <c r="F151" s="202" t="s">
        <v>254</v>
      </c>
      <c r="G151" s="189"/>
      <c r="H151" s="189"/>
      <c r="I151" s="192"/>
      <c r="J151" s="203">
        <f>BK151</f>
        <v>0</v>
      </c>
      <c r="K151" s="189"/>
      <c r="L151" s="194"/>
      <c r="M151" s="195"/>
      <c r="N151" s="196"/>
      <c r="O151" s="196"/>
      <c r="P151" s="197">
        <f>SUM(P152:P155)</f>
        <v>0</v>
      </c>
      <c r="Q151" s="196"/>
      <c r="R151" s="197">
        <f>SUM(R152:R155)</f>
        <v>0.45449999999999996</v>
      </c>
      <c r="S151" s="196"/>
      <c r="T151" s="198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9" t="s">
        <v>83</v>
      </c>
      <c r="AT151" s="200" t="s">
        <v>72</v>
      </c>
      <c r="AU151" s="200" t="s">
        <v>81</v>
      </c>
      <c r="AY151" s="199" t="s">
        <v>124</v>
      </c>
      <c r="BK151" s="201">
        <f>SUM(BK152:BK155)</f>
        <v>0</v>
      </c>
    </row>
    <row r="152" s="2" customFormat="1" ht="16.5" customHeight="1">
      <c r="A152" s="38"/>
      <c r="B152" s="39"/>
      <c r="C152" s="204" t="s">
        <v>83</v>
      </c>
      <c r="D152" s="204" t="s">
        <v>128</v>
      </c>
      <c r="E152" s="205" t="s">
        <v>255</v>
      </c>
      <c r="F152" s="206" t="s">
        <v>256</v>
      </c>
      <c r="G152" s="207" t="s">
        <v>131</v>
      </c>
      <c r="H152" s="208">
        <v>90</v>
      </c>
      <c r="I152" s="209"/>
      <c r="J152" s="210">
        <f>ROUND(I152*H152,2)</f>
        <v>0</v>
      </c>
      <c r="K152" s="206" t="s">
        <v>132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0.0050499999999999998</v>
      </c>
      <c r="R152" s="213">
        <f>Q152*H152</f>
        <v>0.45449999999999996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181</v>
      </c>
      <c r="AT152" s="215" t="s">
        <v>128</v>
      </c>
      <c r="AU152" s="215" t="s">
        <v>83</v>
      </c>
      <c r="AY152" s="17" t="s">
        <v>124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181</v>
      </c>
      <c r="BM152" s="215" t="s">
        <v>257</v>
      </c>
    </row>
    <row r="153" s="2" customFormat="1">
      <c r="A153" s="38"/>
      <c r="B153" s="39"/>
      <c r="C153" s="40"/>
      <c r="D153" s="217" t="s">
        <v>135</v>
      </c>
      <c r="E153" s="40"/>
      <c r="F153" s="218" t="s">
        <v>256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135</v>
      </c>
      <c r="AU153" s="17" t="s">
        <v>83</v>
      </c>
    </row>
    <row r="154" s="2" customFormat="1">
      <c r="A154" s="38"/>
      <c r="B154" s="39"/>
      <c r="C154" s="40"/>
      <c r="D154" s="222" t="s">
        <v>137</v>
      </c>
      <c r="E154" s="40"/>
      <c r="F154" s="223" t="s">
        <v>258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137</v>
      </c>
      <c r="AU154" s="17" t="s">
        <v>83</v>
      </c>
    </row>
    <row r="155" s="2" customFormat="1">
      <c r="A155" s="38"/>
      <c r="B155" s="39"/>
      <c r="C155" s="40"/>
      <c r="D155" s="217" t="s">
        <v>147</v>
      </c>
      <c r="E155" s="40"/>
      <c r="F155" s="234" t="s">
        <v>259</v>
      </c>
      <c r="G155" s="40"/>
      <c r="H155" s="40"/>
      <c r="I155" s="219"/>
      <c r="J155" s="40"/>
      <c r="K155" s="40"/>
      <c r="L155" s="44"/>
      <c r="M155" s="245"/>
      <c r="N155" s="246"/>
      <c r="O155" s="247"/>
      <c r="P155" s="247"/>
      <c r="Q155" s="247"/>
      <c r="R155" s="247"/>
      <c r="S155" s="247"/>
      <c r="T155" s="24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147</v>
      </c>
      <c r="AU155" s="17" t="s">
        <v>83</v>
      </c>
    </row>
    <row r="156" s="2" customFormat="1" ht="6.96" customHeight="1">
      <c r="A156" s="38"/>
      <c r="B156" s="59"/>
      <c r="C156" s="60"/>
      <c r="D156" s="60"/>
      <c r="E156" s="60"/>
      <c r="F156" s="60"/>
      <c r="G156" s="60"/>
      <c r="H156" s="60"/>
      <c r="I156" s="60"/>
      <c r="J156" s="60"/>
      <c r="K156" s="60"/>
      <c r="L156" s="44"/>
      <c r="M156" s="38"/>
      <c r="O156" s="38"/>
      <c r="P156" s="38"/>
      <c r="Q156" s="38"/>
      <c r="R156" s="38"/>
      <c r="S156" s="38"/>
      <c r="T156" s="3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</row>
  </sheetData>
  <sheetProtection sheet="1" autoFilter="0" formatColumns="0" formatRows="0" objects="1" scenarios="1" spinCount="100000" saltValue="TC9M+g70dNDmrNdhgScsinavTJAD9hivv7EGv5SN/kWrQc95Czc+6Tw/k5durBagmmvaSUArNtHhl9h72BO/7A==" hashValue="3mnhH8rDNYD62P/VGmvR3yqfa/gSdULhxbgwg4GlwANkqf94Ws9oLOk1VFhOOh6peMZHZ6vfw8TjV3U6jGwDVg==" algorithmName="SHA-512" password="CC35"/>
  <autoFilter ref="C87:K15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4_01/952901114"/>
    <hyperlink ref="F97" r:id="rId2" display="https://podminky.urs.cz/item/CS_URS_2024_01/962031023"/>
    <hyperlink ref="F102" r:id="rId3" display="https://podminky.urs.cz/item/CS_URS_2024_01/997013212"/>
    <hyperlink ref="F105" r:id="rId4" display="https://podminky.urs.cz/item/CS_URS_2024_01/997013219"/>
    <hyperlink ref="F108" r:id="rId5" display="https://podminky.urs.cz/item/CS_URS_2024_01/997013501"/>
    <hyperlink ref="F111" r:id="rId6" display="https://podminky.urs.cz/item/CS_URS_2024_01/997013509"/>
    <hyperlink ref="F118" r:id="rId7" display="https://podminky.urs.cz/item/CS_URS_2024_01/998763301"/>
    <hyperlink ref="F121" r:id="rId8" display="https://podminky.urs.cz/item/CS_URS_2024_01/998763339"/>
    <hyperlink ref="F125" r:id="rId9" display="https://podminky.urs.cz/item/CS_URS_2024_01/764214411R"/>
    <hyperlink ref="F129" r:id="rId10" display="https://podminky.urs.cz/item/CS_URS_2024_01/766660132"/>
    <hyperlink ref="F136" r:id="rId11" display="https://podminky.urs.cz/item/CS_URS_2024_01/766660163"/>
    <hyperlink ref="F140" r:id="rId12" display="https://podminky.urs.cz/item/CS_URS_2024_01/784111003"/>
    <hyperlink ref="F143" r:id="rId13" display="https://podminky.urs.cz/item/CS_URS_2024_01/784111033"/>
    <hyperlink ref="F146" r:id="rId14" display="https://podminky.urs.cz/item/CS_URS_2024_01/784121003"/>
    <hyperlink ref="F149" r:id="rId15" display="https://podminky.urs.cz/item/CS_URS_2024_01/784211103"/>
    <hyperlink ref="F154" r:id="rId16" display="https://podminky.urs.cz/item/CS_URS_2024_01/787127227R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Krajská zdravotní a.s., Masarykova nemocnice Ústí nad Labem - chlazení datového centra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5" t="s">
        <v>260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18. 6. 2024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ROUND(J83,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ROUND((SUM(BE83:BE217)),  2)</f>
        <v>0</v>
      </c>
      <c r="G33" s="38"/>
      <c r="H33" s="38"/>
      <c r="I33" s="148">
        <v>0.20999999999999999</v>
      </c>
      <c r="J33" s="147">
        <f>ROUND(((SUM(BE83:BE217))*I33),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ROUND((SUM(BF83:BF217)),  2)</f>
        <v>0</v>
      </c>
      <c r="G34" s="38"/>
      <c r="H34" s="38"/>
      <c r="I34" s="148">
        <v>0.12</v>
      </c>
      <c r="J34" s="147">
        <f>ROUND(((SUM(BF83:BF217))*I34),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ROUND((SUM(BG83:BG217)),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ROUND((SUM(BH83:BH217)),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ROUND((SUM(BI83:BI217)),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Krajská zdravotní a.s., Masarykova nemocnice Ústí nad Labem - chlazení datového centra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40"/>
      <c r="D50" s="40"/>
      <c r="E50" s="69" t="str">
        <f>E9</f>
        <v>D.1.4.1 - Klimatizac - Krasjská zdravotní, a.s., Masarykova nemocnice Ústí nad Labem, chlazení datového centra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Ústí nad Labem</v>
      </c>
      <c r="G52" s="40"/>
      <c r="H52" s="40"/>
      <c r="I52" s="32" t="s">
        <v>23</v>
      </c>
      <c r="J52" s="72" t="str">
        <f>IF(J12="","",J12)</f>
        <v>18. 6. 2024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Krajská zdravotní, a.s.</v>
      </c>
      <c r="G54" s="40"/>
      <c r="H54" s="40"/>
      <c r="I54" s="32" t="s">
        <v>31</v>
      </c>
      <c r="J54" s="36" t="str">
        <f>E21</f>
        <v>Karel Petr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NCI.CZ ENGINEERING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J83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J84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261</v>
      </c>
      <c r="E61" s="174"/>
      <c r="F61" s="174"/>
      <c r="G61" s="174"/>
      <c r="H61" s="174"/>
      <c r="I61" s="174"/>
      <c r="J61" s="175">
        <f>J85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1"/>
      <c r="C62" s="172"/>
      <c r="D62" s="173" t="s">
        <v>262</v>
      </c>
      <c r="E62" s="174"/>
      <c r="F62" s="174"/>
      <c r="G62" s="174"/>
      <c r="H62" s="174"/>
      <c r="I62" s="174"/>
      <c r="J62" s="175">
        <f>J89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1"/>
      <c r="C63" s="172"/>
      <c r="D63" s="173" t="s">
        <v>263</v>
      </c>
      <c r="E63" s="174"/>
      <c r="F63" s="174"/>
      <c r="G63" s="174"/>
      <c r="H63" s="174"/>
      <c r="I63" s="174"/>
      <c r="J63" s="175">
        <f>J95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109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60" t="str">
        <f>E7</f>
        <v>Krajská zdravotní a.s., Masarykova nemocnice Ústí nad Labem - chlazení datového centra</v>
      </c>
      <c r="F73" s="32"/>
      <c r="G73" s="32"/>
      <c r="H73" s="32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94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30" customHeight="1">
      <c r="A75" s="38"/>
      <c r="B75" s="39"/>
      <c r="C75" s="40"/>
      <c r="D75" s="40"/>
      <c r="E75" s="69" t="str">
        <f>E9</f>
        <v>D.1.4.1 - Klimatizac - Krasjská zdravotní, a.s., Masarykova nemocnice Ústí nad Labem, chlazení datového centra</v>
      </c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21</v>
      </c>
      <c r="D77" s="40"/>
      <c r="E77" s="40"/>
      <c r="F77" s="27" t="str">
        <f>F12</f>
        <v>Ústí nad Labem</v>
      </c>
      <c r="G77" s="40"/>
      <c r="H77" s="40"/>
      <c r="I77" s="32" t="s">
        <v>23</v>
      </c>
      <c r="J77" s="72" t="str">
        <f>IF(J12="","",J12)</f>
        <v>18. 6. 2024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5.15" customHeight="1">
      <c r="A79" s="38"/>
      <c r="B79" s="39"/>
      <c r="C79" s="32" t="s">
        <v>25</v>
      </c>
      <c r="D79" s="40"/>
      <c r="E79" s="40"/>
      <c r="F79" s="27" t="str">
        <f>E15</f>
        <v>Krajská zdravotní, a.s.</v>
      </c>
      <c r="G79" s="40"/>
      <c r="H79" s="40"/>
      <c r="I79" s="32" t="s">
        <v>31</v>
      </c>
      <c r="J79" s="36" t="str">
        <f>E21</f>
        <v>Karel Petr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5.65" customHeight="1">
      <c r="A80" s="38"/>
      <c r="B80" s="39"/>
      <c r="C80" s="32" t="s">
        <v>29</v>
      </c>
      <c r="D80" s="40"/>
      <c r="E80" s="40"/>
      <c r="F80" s="27" t="str">
        <f>IF(E18="","",E18)</f>
        <v>Vyplň údaj</v>
      </c>
      <c r="G80" s="40"/>
      <c r="H80" s="40"/>
      <c r="I80" s="32" t="s">
        <v>34</v>
      </c>
      <c r="J80" s="36" t="str">
        <f>E24</f>
        <v>NCI.CZ ENGINEERING s.r.o.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0.32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1" customFormat="1" ht="29.28" customHeight="1">
      <c r="A82" s="177"/>
      <c r="B82" s="178"/>
      <c r="C82" s="179" t="s">
        <v>110</v>
      </c>
      <c r="D82" s="180" t="s">
        <v>58</v>
      </c>
      <c r="E82" s="180" t="s">
        <v>54</v>
      </c>
      <c r="F82" s="180" t="s">
        <v>55</v>
      </c>
      <c r="G82" s="180" t="s">
        <v>111</v>
      </c>
      <c r="H82" s="180" t="s">
        <v>112</v>
      </c>
      <c r="I82" s="180" t="s">
        <v>113</v>
      </c>
      <c r="J82" s="180" t="s">
        <v>98</v>
      </c>
      <c r="K82" s="181" t="s">
        <v>114</v>
      </c>
      <c r="L82" s="182"/>
      <c r="M82" s="92" t="s">
        <v>19</v>
      </c>
      <c r="N82" s="93" t="s">
        <v>43</v>
      </c>
      <c r="O82" s="93" t="s">
        <v>115</v>
      </c>
      <c r="P82" s="93" t="s">
        <v>116</v>
      </c>
      <c r="Q82" s="93" t="s">
        <v>117</v>
      </c>
      <c r="R82" s="93" t="s">
        <v>118</v>
      </c>
      <c r="S82" s="93" t="s">
        <v>119</v>
      </c>
      <c r="T82" s="94" t="s">
        <v>120</v>
      </c>
      <c r="U82" s="177"/>
      <c r="V82" s="177"/>
      <c r="W82" s="177"/>
      <c r="X82" s="177"/>
      <c r="Y82" s="177"/>
      <c r="Z82" s="177"/>
      <c r="AA82" s="177"/>
      <c r="AB82" s="177"/>
      <c r="AC82" s="177"/>
      <c r="AD82" s="177"/>
      <c r="AE82" s="177"/>
    </row>
    <row r="83" s="2" customFormat="1" ht="22.8" customHeight="1">
      <c r="A83" s="38"/>
      <c r="B83" s="39"/>
      <c r="C83" s="99" t="s">
        <v>121</v>
      </c>
      <c r="D83" s="40"/>
      <c r="E83" s="40"/>
      <c r="F83" s="40"/>
      <c r="G83" s="40"/>
      <c r="H83" s="40"/>
      <c r="I83" s="40"/>
      <c r="J83" s="183">
        <f>BK83</f>
        <v>0</v>
      </c>
      <c r="K83" s="40"/>
      <c r="L83" s="44"/>
      <c r="M83" s="95"/>
      <c r="N83" s="184"/>
      <c r="O83" s="96"/>
      <c r="P83" s="185">
        <f>P84</f>
        <v>0</v>
      </c>
      <c r="Q83" s="96"/>
      <c r="R83" s="185">
        <f>R84</f>
        <v>2.0868600000000002</v>
      </c>
      <c r="S83" s="96"/>
      <c r="T83" s="186">
        <f>T84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T83" s="17" t="s">
        <v>72</v>
      </c>
      <c r="AU83" s="17" t="s">
        <v>99</v>
      </c>
      <c r="BK83" s="187">
        <f>BK84</f>
        <v>0</v>
      </c>
    </row>
    <row r="84" s="12" customFormat="1" ht="25.92" customHeight="1">
      <c r="A84" s="12"/>
      <c r="B84" s="188"/>
      <c r="C84" s="189"/>
      <c r="D84" s="190" t="s">
        <v>72</v>
      </c>
      <c r="E84" s="191" t="s">
        <v>175</v>
      </c>
      <c r="F84" s="191" t="s">
        <v>176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P85+P89+P95</f>
        <v>0</v>
      </c>
      <c r="Q84" s="196"/>
      <c r="R84" s="197">
        <f>R85+R89+R95</f>
        <v>2.0868600000000002</v>
      </c>
      <c r="S84" s="196"/>
      <c r="T84" s="198">
        <f>T85+T89+T95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9" t="s">
        <v>83</v>
      </c>
      <c r="AT84" s="200" t="s">
        <v>72</v>
      </c>
      <c r="AU84" s="200" t="s">
        <v>73</v>
      </c>
      <c r="AY84" s="199" t="s">
        <v>124</v>
      </c>
      <c r="BK84" s="201">
        <f>BK85+BK89+BK95</f>
        <v>0</v>
      </c>
    </row>
    <row r="85" s="12" customFormat="1" ht="22.8" customHeight="1">
      <c r="A85" s="12"/>
      <c r="B85" s="188"/>
      <c r="C85" s="189"/>
      <c r="D85" s="190" t="s">
        <v>72</v>
      </c>
      <c r="E85" s="202" t="s">
        <v>264</v>
      </c>
      <c r="F85" s="202" t="s">
        <v>265</v>
      </c>
      <c r="G85" s="189"/>
      <c r="H85" s="189"/>
      <c r="I85" s="192"/>
      <c r="J85" s="203">
        <f>BK85</f>
        <v>0</v>
      </c>
      <c r="K85" s="189"/>
      <c r="L85" s="194"/>
      <c r="M85" s="195"/>
      <c r="N85" s="196"/>
      <c r="O85" s="196"/>
      <c r="P85" s="197">
        <f>SUM(P86:P88)</f>
        <v>0</v>
      </c>
      <c r="Q85" s="196"/>
      <c r="R85" s="197">
        <f>SUM(R86:R88)</f>
        <v>0.036900000000000002</v>
      </c>
      <c r="S85" s="196"/>
      <c r="T85" s="198">
        <f>SUM(T86:T88)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83</v>
      </c>
      <c r="AT85" s="200" t="s">
        <v>72</v>
      </c>
      <c r="AU85" s="200" t="s">
        <v>81</v>
      </c>
      <c r="AY85" s="199" t="s">
        <v>124</v>
      </c>
      <c r="BK85" s="201">
        <f>SUM(BK86:BK88)</f>
        <v>0</v>
      </c>
    </row>
    <row r="86" s="2" customFormat="1" ht="16.5" customHeight="1">
      <c r="A86" s="38"/>
      <c r="B86" s="39"/>
      <c r="C86" s="204" t="s">
        <v>8</v>
      </c>
      <c r="D86" s="204" t="s">
        <v>128</v>
      </c>
      <c r="E86" s="205" t="s">
        <v>266</v>
      </c>
      <c r="F86" s="206" t="s">
        <v>267</v>
      </c>
      <c r="G86" s="207" t="s">
        <v>268</v>
      </c>
      <c r="H86" s="208">
        <v>90</v>
      </c>
      <c r="I86" s="209"/>
      <c r="J86" s="210">
        <f>ROUND(I86*H86,2)</f>
        <v>0</v>
      </c>
      <c r="K86" s="206" t="s">
        <v>132</v>
      </c>
      <c r="L86" s="44"/>
      <c r="M86" s="211" t="s">
        <v>19</v>
      </c>
      <c r="N86" s="212" t="s">
        <v>44</v>
      </c>
      <c r="O86" s="84"/>
      <c r="P86" s="213">
        <f>O86*H86</f>
        <v>0</v>
      </c>
      <c r="Q86" s="213">
        <v>0.00040999999999999999</v>
      </c>
      <c r="R86" s="213">
        <f>Q86*H86</f>
        <v>0.036900000000000002</v>
      </c>
      <c r="S86" s="213">
        <v>0</v>
      </c>
      <c r="T86" s="214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5" t="s">
        <v>181</v>
      </c>
      <c r="AT86" s="215" t="s">
        <v>128</v>
      </c>
      <c r="AU86" s="215" t="s">
        <v>83</v>
      </c>
      <c r="AY86" s="17" t="s">
        <v>124</v>
      </c>
      <c r="BE86" s="216">
        <f>IF(N86="základní",J86,0)</f>
        <v>0</v>
      </c>
      <c r="BF86" s="216">
        <f>IF(N86="snížená",J86,0)</f>
        <v>0</v>
      </c>
      <c r="BG86" s="216">
        <f>IF(N86="zákl. přenesená",J86,0)</f>
        <v>0</v>
      </c>
      <c r="BH86" s="216">
        <f>IF(N86="sníž. přenesená",J86,0)</f>
        <v>0</v>
      </c>
      <c r="BI86" s="216">
        <f>IF(N86="nulová",J86,0)</f>
        <v>0</v>
      </c>
      <c r="BJ86" s="17" t="s">
        <v>81</v>
      </c>
      <c r="BK86" s="216">
        <f>ROUND(I86*H86,2)</f>
        <v>0</v>
      </c>
      <c r="BL86" s="17" t="s">
        <v>181</v>
      </c>
      <c r="BM86" s="215" t="s">
        <v>269</v>
      </c>
    </row>
    <row r="87" s="2" customFormat="1">
      <c r="A87" s="38"/>
      <c r="B87" s="39"/>
      <c r="C87" s="40"/>
      <c r="D87" s="217" t="s">
        <v>135</v>
      </c>
      <c r="E87" s="40"/>
      <c r="F87" s="218" t="s">
        <v>270</v>
      </c>
      <c r="G87" s="40"/>
      <c r="H87" s="40"/>
      <c r="I87" s="219"/>
      <c r="J87" s="40"/>
      <c r="K87" s="40"/>
      <c r="L87" s="44"/>
      <c r="M87" s="220"/>
      <c r="N87" s="221"/>
      <c r="O87" s="84"/>
      <c r="P87" s="84"/>
      <c r="Q87" s="84"/>
      <c r="R87" s="84"/>
      <c r="S87" s="84"/>
      <c r="T87" s="85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135</v>
      </c>
      <c r="AU87" s="17" t="s">
        <v>83</v>
      </c>
    </row>
    <row r="88" s="2" customFormat="1">
      <c r="A88" s="38"/>
      <c r="B88" s="39"/>
      <c r="C88" s="40"/>
      <c r="D88" s="222" t="s">
        <v>137</v>
      </c>
      <c r="E88" s="40"/>
      <c r="F88" s="223" t="s">
        <v>271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137</v>
      </c>
      <c r="AU88" s="17" t="s">
        <v>83</v>
      </c>
    </row>
    <row r="89" s="12" customFormat="1" ht="22.8" customHeight="1">
      <c r="A89" s="12"/>
      <c r="B89" s="188"/>
      <c r="C89" s="189"/>
      <c r="D89" s="190" t="s">
        <v>72</v>
      </c>
      <c r="E89" s="202" t="s">
        <v>272</v>
      </c>
      <c r="F89" s="202" t="s">
        <v>273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SUM(P90:P94)</f>
        <v>0</v>
      </c>
      <c r="Q89" s="196"/>
      <c r="R89" s="197">
        <f>SUM(R90:R94)</f>
        <v>0</v>
      </c>
      <c r="S89" s="196"/>
      <c r="T89" s="198">
        <f>SUM(T90:T94)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83</v>
      </c>
      <c r="AT89" s="200" t="s">
        <v>72</v>
      </c>
      <c r="AU89" s="200" t="s">
        <v>81</v>
      </c>
      <c r="AY89" s="199" t="s">
        <v>124</v>
      </c>
      <c r="BK89" s="201">
        <f>SUM(BK90:BK94)</f>
        <v>0</v>
      </c>
    </row>
    <row r="90" s="2" customFormat="1" ht="16.5" customHeight="1">
      <c r="A90" s="38"/>
      <c r="B90" s="39"/>
      <c r="C90" s="204" t="s">
        <v>274</v>
      </c>
      <c r="D90" s="204" t="s">
        <v>128</v>
      </c>
      <c r="E90" s="205" t="s">
        <v>275</v>
      </c>
      <c r="F90" s="206" t="s">
        <v>276</v>
      </c>
      <c r="G90" s="207" t="s">
        <v>131</v>
      </c>
      <c r="H90" s="208">
        <v>20</v>
      </c>
      <c r="I90" s="209"/>
      <c r="J90" s="210">
        <f>ROUND(I90*H90,2)</f>
        <v>0</v>
      </c>
      <c r="K90" s="206" t="s">
        <v>132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181</v>
      </c>
      <c r="AT90" s="215" t="s">
        <v>128</v>
      </c>
      <c r="AU90" s="215" t="s">
        <v>83</v>
      </c>
      <c r="AY90" s="17" t="s">
        <v>124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181</v>
      </c>
      <c r="BM90" s="215" t="s">
        <v>277</v>
      </c>
    </row>
    <row r="91" s="2" customFormat="1">
      <c r="A91" s="38"/>
      <c r="B91" s="39"/>
      <c r="C91" s="40"/>
      <c r="D91" s="217" t="s">
        <v>135</v>
      </c>
      <c r="E91" s="40"/>
      <c r="F91" s="218" t="s">
        <v>278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135</v>
      </c>
      <c r="AU91" s="17" t="s">
        <v>83</v>
      </c>
    </row>
    <row r="92" s="2" customFormat="1">
      <c r="A92" s="38"/>
      <c r="B92" s="39"/>
      <c r="C92" s="40"/>
      <c r="D92" s="222" t="s">
        <v>137</v>
      </c>
      <c r="E92" s="40"/>
      <c r="F92" s="223" t="s">
        <v>279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137</v>
      </c>
      <c r="AU92" s="17" t="s">
        <v>83</v>
      </c>
    </row>
    <row r="93" s="2" customFormat="1" ht="16.5" customHeight="1">
      <c r="A93" s="38"/>
      <c r="B93" s="39"/>
      <c r="C93" s="235" t="s">
        <v>280</v>
      </c>
      <c r="D93" s="235" t="s">
        <v>211</v>
      </c>
      <c r="E93" s="236" t="s">
        <v>281</v>
      </c>
      <c r="F93" s="237" t="s">
        <v>282</v>
      </c>
      <c r="G93" s="238" t="s">
        <v>268</v>
      </c>
      <c r="H93" s="239">
        <v>20</v>
      </c>
      <c r="I93" s="240"/>
      <c r="J93" s="241">
        <f>ROUND(I93*H93,2)</f>
        <v>0</v>
      </c>
      <c r="K93" s="237" t="s">
        <v>19</v>
      </c>
      <c r="L93" s="242"/>
      <c r="M93" s="243" t="s">
        <v>19</v>
      </c>
      <c r="N93" s="244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214</v>
      </c>
      <c r="AT93" s="215" t="s">
        <v>211</v>
      </c>
      <c r="AU93" s="215" t="s">
        <v>83</v>
      </c>
      <c r="AY93" s="17" t="s">
        <v>124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181</v>
      </c>
      <c r="BM93" s="215" t="s">
        <v>283</v>
      </c>
    </row>
    <row r="94" s="2" customFormat="1">
      <c r="A94" s="38"/>
      <c r="B94" s="39"/>
      <c r="C94" s="40"/>
      <c r="D94" s="217" t="s">
        <v>135</v>
      </c>
      <c r="E94" s="40"/>
      <c r="F94" s="218" t="s">
        <v>282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135</v>
      </c>
      <c r="AU94" s="17" t="s">
        <v>83</v>
      </c>
    </row>
    <row r="95" s="12" customFormat="1" ht="22.8" customHeight="1">
      <c r="A95" s="12"/>
      <c r="B95" s="188"/>
      <c r="C95" s="189"/>
      <c r="D95" s="190" t="s">
        <v>72</v>
      </c>
      <c r="E95" s="202" t="s">
        <v>284</v>
      </c>
      <c r="F95" s="202" t="s">
        <v>285</v>
      </c>
      <c r="G95" s="189"/>
      <c r="H95" s="189"/>
      <c r="I95" s="192"/>
      <c r="J95" s="203">
        <f>BK95</f>
        <v>0</v>
      </c>
      <c r="K95" s="189"/>
      <c r="L95" s="194"/>
      <c r="M95" s="195"/>
      <c r="N95" s="196"/>
      <c r="O95" s="196"/>
      <c r="P95" s="197">
        <f>SUM(P96:P217)</f>
        <v>0</v>
      </c>
      <c r="Q95" s="196"/>
      <c r="R95" s="197">
        <f>SUM(R96:R217)</f>
        <v>2.04996</v>
      </c>
      <c r="S95" s="196"/>
      <c r="T95" s="198">
        <f>SUM(T96:T217)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9" t="s">
        <v>83</v>
      </c>
      <c r="AT95" s="200" t="s">
        <v>72</v>
      </c>
      <c r="AU95" s="200" t="s">
        <v>81</v>
      </c>
      <c r="AY95" s="199" t="s">
        <v>124</v>
      </c>
      <c r="BK95" s="201">
        <f>SUM(BK96:BK217)</f>
        <v>0</v>
      </c>
    </row>
    <row r="96" s="2" customFormat="1" ht="16.5" customHeight="1">
      <c r="A96" s="38"/>
      <c r="B96" s="39"/>
      <c r="C96" s="204" t="s">
        <v>286</v>
      </c>
      <c r="D96" s="204" t="s">
        <v>128</v>
      </c>
      <c r="E96" s="205" t="s">
        <v>287</v>
      </c>
      <c r="F96" s="206" t="s">
        <v>288</v>
      </c>
      <c r="G96" s="207" t="s">
        <v>206</v>
      </c>
      <c r="H96" s="208">
        <v>1</v>
      </c>
      <c r="I96" s="209"/>
      <c r="J96" s="210">
        <f>ROUND(I96*H96,2)</f>
        <v>0</v>
      </c>
      <c r="K96" s="206" t="s">
        <v>132</v>
      </c>
      <c r="L96" s="44"/>
      <c r="M96" s="211" t="s">
        <v>19</v>
      </c>
      <c r="N96" s="212" t="s">
        <v>44</v>
      </c>
      <c r="O96" s="84"/>
      <c r="P96" s="213">
        <f>O96*H96</f>
        <v>0</v>
      </c>
      <c r="Q96" s="213">
        <v>0</v>
      </c>
      <c r="R96" s="213">
        <f>Q96*H96</f>
        <v>0</v>
      </c>
      <c r="S96" s="213">
        <v>0</v>
      </c>
      <c r="T96" s="214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5" t="s">
        <v>181</v>
      </c>
      <c r="AT96" s="215" t="s">
        <v>128</v>
      </c>
      <c r="AU96" s="215" t="s">
        <v>83</v>
      </c>
      <c r="AY96" s="17" t="s">
        <v>124</v>
      </c>
      <c r="BE96" s="216">
        <f>IF(N96="základní",J96,0)</f>
        <v>0</v>
      </c>
      <c r="BF96" s="216">
        <f>IF(N96="snížená",J96,0)</f>
        <v>0</v>
      </c>
      <c r="BG96" s="216">
        <f>IF(N96="zákl. přenesená",J96,0)</f>
        <v>0</v>
      </c>
      <c r="BH96" s="216">
        <f>IF(N96="sníž. přenesená",J96,0)</f>
        <v>0</v>
      </c>
      <c r="BI96" s="216">
        <f>IF(N96="nulová",J96,0)</f>
        <v>0</v>
      </c>
      <c r="BJ96" s="17" t="s">
        <v>81</v>
      </c>
      <c r="BK96" s="216">
        <f>ROUND(I96*H96,2)</f>
        <v>0</v>
      </c>
      <c r="BL96" s="17" t="s">
        <v>181</v>
      </c>
      <c r="BM96" s="215" t="s">
        <v>289</v>
      </c>
    </row>
    <row r="97" s="2" customFormat="1">
      <c r="A97" s="38"/>
      <c r="B97" s="39"/>
      <c r="C97" s="40"/>
      <c r="D97" s="217" t="s">
        <v>135</v>
      </c>
      <c r="E97" s="40"/>
      <c r="F97" s="218" t="s">
        <v>290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135</v>
      </c>
      <c r="AU97" s="17" t="s">
        <v>83</v>
      </c>
    </row>
    <row r="98" s="2" customFormat="1">
      <c r="A98" s="38"/>
      <c r="B98" s="39"/>
      <c r="C98" s="40"/>
      <c r="D98" s="222" t="s">
        <v>137</v>
      </c>
      <c r="E98" s="40"/>
      <c r="F98" s="223" t="s">
        <v>291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137</v>
      </c>
      <c r="AU98" s="17" t="s">
        <v>83</v>
      </c>
    </row>
    <row r="99" s="2" customFormat="1" ht="16.5" customHeight="1">
      <c r="A99" s="38"/>
      <c r="B99" s="39"/>
      <c r="C99" s="235" t="s">
        <v>292</v>
      </c>
      <c r="D99" s="235" t="s">
        <v>211</v>
      </c>
      <c r="E99" s="236" t="s">
        <v>293</v>
      </c>
      <c r="F99" s="237" t="s">
        <v>294</v>
      </c>
      <c r="G99" s="238" t="s">
        <v>206</v>
      </c>
      <c r="H99" s="239">
        <v>1</v>
      </c>
      <c r="I99" s="240"/>
      <c r="J99" s="241">
        <f>ROUND(I99*H99,2)</f>
        <v>0</v>
      </c>
      <c r="K99" s="237" t="s">
        <v>132</v>
      </c>
      <c r="L99" s="242"/>
      <c r="M99" s="243" t="s">
        <v>19</v>
      </c>
      <c r="N99" s="244" t="s">
        <v>44</v>
      </c>
      <c r="O99" s="84"/>
      <c r="P99" s="213">
        <f>O99*H99</f>
        <v>0</v>
      </c>
      <c r="Q99" s="213">
        <v>0.021999999999999999</v>
      </c>
      <c r="R99" s="213">
        <f>Q99*H99</f>
        <v>0.021999999999999999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214</v>
      </c>
      <c r="AT99" s="215" t="s">
        <v>211</v>
      </c>
      <c r="AU99" s="215" t="s">
        <v>83</v>
      </c>
      <c r="AY99" s="17" t="s">
        <v>124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181</v>
      </c>
      <c r="BM99" s="215" t="s">
        <v>295</v>
      </c>
    </row>
    <row r="100" s="2" customFormat="1">
      <c r="A100" s="38"/>
      <c r="B100" s="39"/>
      <c r="C100" s="40"/>
      <c r="D100" s="217" t="s">
        <v>135</v>
      </c>
      <c r="E100" s="40"/>
      <c r="F100" s="218" t="s">
        <v>294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83</v>
      </c>
    </row>
    <row r="101" s="2" customFormat="1" ht="16.5" customHeight="1">
      <c r="A101" s="38"/>
      <c r="B101" s="39"/>
      <c r="C101" s="204" t="s">
        <v>296</v>
      </c>
      <c r="D101" s="204" t="s">
        <v>128</v>
      </c>
      <c r="E101" s="205" t="s">
        <v>297</v>
      </c>
      <c r="F101" s="206" t="s">
        <v>298</v>
      </c>
      <c r="G101" s="207" t="s">
        <v>206</v>
      </c>
      <c r="H101" s="208">
        <v>1</v>
      </c>
      <c r="I101" s="209"/>
      <c r="J101" s="210">
        <f>ROUND(I101*H101,2)</f>
        <v>0</v>
      </c>
      <c r="K101" s="206" t="s">
        <v>132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181</v>
      </c>
      <c r="AT101" s="215" t="s">
        <v>128</v>
      </c>
      <c r="AU101" s="215" t="s">
        <v>83</v>
      </c>
      <c r="AY101" s="17" t="s">
        <v>124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181</v>
      </c>
      <c r="BM101" s="215" t="s">
        <v>299</v>
      </c>
    </row>
    <row r="102" s="2" customFormat="1">
      <c r="A102" s="38"/>
      <c r="B102" s="39"/>
      <c r="C102" s="40"/>
      <c r="D102" s="217" t="s">
        <v>135</v>
      </c>
      <c r="E102" s="40"/>
      <c r="F102" s="218" t="s">
        <v>300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135</v>
      </c>
      <c r="AU102" s="17" t="s">
        <v>83</v>
      </c>
    </row>
    <row r="103" s="2" customFormat="1">
      <c r="A103" s="38"/>
      <c r="B103" s="39"/>
      <c r="C103" s="40"/>
      <c r="D103" s="222" t="s">
        <v>137</v>
      </c>
      <c r="E103" s="40"/>
      <c r="F103" s="223" t="s">
        <v>301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137</v>
      </c>
      <c r="AU103" s="17" t="s">
        <v>83</v>
      </c>
    </row>
    <row r="104" s="2" customFormat="1" ht="16.5" customHeight="1">
      <c r="A104" s="38"/>
      <c r="B104" s="39"/>
      <c r="C104" s="235" t="s">
        <v>302</v>
      </c>
      <c r="D104" s="235" t="s">
        <v>211</v>
      </c>
      <c r="E104" s="236" t="s">
        <v>303</v>
      </c>
      <c r="F104" s="237" t="s">
        <v>304</v>
      </c>
      <c r="G104" s="238" t="s">
        <v>206</v>
      </c>
      <c r="H104" s="239">
        <v>1</v>
      </c>
      <c r="I104" s="240"/>
      <c r="J104" s="241">
        <f>ROUND(I104*H104,2)</f>
        <v>0</v>
      </c>
      <c r="K104" s="237" t="s">
        <v>132</v>
      </c>
      <c r="L104" s="242"/>
      <c r="M104" s="243" t="s">
        <v>19</v>
      </c>
      <c r="N104" s="244" t="s">
        <v>44</v>
      </c>
      <c r="O104" s="84"/>
      <c r="P104" s="213">
        <f>O104*H104</f>
        <v>0</v>
      </c>
      <c r="Q104" s="213">
        <v>0.0094999999999999998</v>
      </c>
      <c r="R104" s="213">
        <f>Q104*H104</f>
        <v>0.0094999999999999998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214</v>
      </c>
      <c r="AT104" s="215" t="s">
        <v>211</v>
      </c>
      <c r="AU104" s="215" t="s">
        <v>83</v>
      </c>
      <c r="AY104" s="17" t="s">
        <v>124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181</v>
      </c>
      <c r="BM104" s="215" t="s">
        <v>305</v>
      </c>
    </row>
    <row r="105" s="2" customFormat="1">
      <c r="A105" s="38"/>
      <c r="B105" s="39"/>
      <c r="C105" s="40"/>
      <c r="D105" s="217" t="s">
        <v>135</v>
      </c>
      <c r="E105" s="40"/>
      <c r="F105" s="218" t="s">
        <v>306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135</v>
      </c>
      <c r="AU105" s="17" t="s">
        <v>83</v>
      </c>
    </row>
    <row r="106" s="2" customFormat="1" ht="16.5" customHeight="1">
      <c r="A106" s="38"/>
      <c r="B106" s="39"/>
      <c r="C106" s="204" t="s">
        <v>127</v>
      </c>
      <c r="D106" s="204" t="s">
        <v>128</v>
      </c>
      <c r="E106" s="205" t="s">
        <v>307</v>
      </c>
      <c r="F106" s="206" t="s">
        <v>308</v>
      </c>
      <c r="G106" s="207" t="s">
        <v>206</v>
      </c>
      <c r="H106" s="208">
        <v>1</v>
      </c>
      <c r="I106" s="209"/>
      <c r="J106" s="210">
        <f>ROUND(I106*H106,2)</f>
        <v>0</v>
      </c>
      <c r="K106" s="206" t="s">
        <v>132</v>
      </c>
      <c r="L106" s="44"/>
      <c r="M106" s="211" t="s">
        <v>19</v>
      </c>
      <c r="N106" s="212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181</v>
      </c>
      <c r="AT106" s="215" t="s">
        <v>128</v>
      </c>
      <c r="AU106" s="215" t="s">
        <v>83</v>
      </c>
      <c r="AY106" s="17" t="s">
        <v>124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181</v>
      </c>
      <c r="BM106" s="215" t="s">
        <v>309</v>
      </c>
    </row>
    <row r="107" s="2" customFormat="1">
      <c r="A107" s="38"/>
      <c r="B107" s="39"/>
      <c r="C107" s="40"/>
      <c r="D107" s="217" t="s">
        <v>135</v>
      </c>
      <c r="E107" s="40"/>
      <c r="F107" s="218" t="s">
        <v>308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135</v>
      </c>
      <c r="AU107" s="17" t="s">
        <v>83</v>
      </c>
    </row>
    <row r="108" s="2" customFormat="1">
      <c r="A108" s="38"/>
      <c r="B108" s="39"/>
      <c r="C108" s="40"/>
      <c r="D108" s="222" t="s">
        <v>137</v>
      </c>
      <c r="E108" s="40"/>
      <c r="F108" s="223" t="s">
        <v>310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137</v>
      </c>
      <c r="AU108" s="17" t="s">
        <v>83</v>
      </c>
    </row>
    <row r="109" s="2" customFormat="1" ht="16.5" customHeight="1">
      <c r="A109" s="38"/>
      <c r="B109" s="39"/>
      <c r="C109" s="235" t="s">
        <v>7</v>
      </c>
      <c r="D109" s="235" t="s">
        <v>211</v>
      </c>
      <c r="E109" s="236" t="s">
        <v>311</v>
      </c>
      <c r="F109" s="237" t="s">
        <v>312</v>
      </c>
      <c r="G109" s="238" t="s">
        <v>206</v>
      </c>
      <c r="H109" s="239">
        <v>1</v>
      </c>
      <c r="I109" s="240"/>
      <c r="J109" s="241">
        <f>ROUND(I109*H109,2)</f>
        <v>0</v>
      </c>
      <c r="K109" s="237" t="s">
        <v>132</v>
      </c>
      <c r="L109" s="242"/>
      <c r="M109" s="243" t="s">
        <v>19</v>
      </c>
      <c r="N109" s="244" t="s">
        <v>44</v>
      </c>
      <c r="O109" s="84"/>
      <c r="P109" s="213">
        <f>O109*H109</f>
        <v>0</v>
      </c>
      <c r="Q109" s="213">
        <v>0.015900000000000001</v>
      </c>
      <c r="R109" s="213">
        <f>Q109*H109</f>
        <v>0.015900000000000001</v>
      </c>
      <c r="S109" s="213">
        <v>0</v>
      </c>
      <c r="T109" s="214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214</v>
      </c>
      <c r="AT109" s="215" t="s">
        <v>211</v>
      </c>
      <c r="AU109" s="215" t="s">
        <v>83</v>
      </c>
      <c r="AY109" s="17" t="s">
        <v>124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81</v>
      </c>
      <c r="BK109" s="216">
        <f>ROUND(I109*H109,2)</f>
        <v>0</v>
      </c>
      <c r="BL109" s="17" t="s">
        <v>181</v>
      </c>
      <c r="BM109" s="215" t="s">
        <v>313</v>
      </c>
    </row>
    <row r="110" s="2" customFormat="1">
      <c r="A110" s="38"/>
      <c r="B110" s="39"/>
      <c r="C110" s="40"/>
      <c r="D110" s="217" t="s">
        <v>135</v>
      </c>
      <c r="E110" s="40"/>
      <c r="F110" s="218" t="s">
        <v>312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135</v>
      </c>
      <c r="AU110" s="17" t="s">
        <v>83</v>
      </c>
    </row>
    <row r="111" s="2" customFormat="1" ht="16.5" customHeight="1">
      <c r="A111" s="38"/>
      <c r="B111" s="39"/>
      <c r="C111" s="204" t="s">
        <v>314</v>
      </c>
      <c r="D111" s="204" t="s">
        <v>128</v>
      </c>
      <c r="E111" s="205" t="s">
        <v>315</v>
      </c>
      <c r="F111" s="206" t="s">
        <v>316</v>
      </c>
      <c r="G111" s="207" t="s">
        <v>206</v>
      </c>
      <c r="H111" s="208">
        <v>1</v>
      </c>
      <c r="I111" s="209"/>
      <c r="J111" s="210">
        <f>ROUND(I111*H111,2)</f>
        <v>0</v>
      </c>
      <c r="K111" s="206" t="s">
        <v>132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181</v>
      </c>
      <c r="AT111" s="215" t="s">
        <v>128</v>
      </c>
      <c r="AU111" s="215" t="s">
        <v>83</v>
      </c>
      <c r="AY111" s="17" t="s">
        <v>124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181</v>
      </c>
      <c r="BM111" s="215" t="s">
        <v>317</v>
      </c>
    </row>
    <row r="112" s="2" customFormat="1">
      <c r="A112" s="38"/>
      <c r="B112" s="39"/>
      <c r="C112" s="40"/>
      <c r="D112" s="217" t="s">
        <v>135</v>
      </c>
      <c r="E112" s="40"/>
      <c r="F112" s="218" t="s">
        <v>318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135</v>
      </c>
      <c r="AU112" s="17" t="s">
        <v>83</v>
      </c>
    </row>
    <row r="113" s="2" customFormat="1">
      <c r="A113" s="38"/>
      <c r="B113" s="39"/>
      <c r="C113" s="40"/>
      <c r="D113" s="222" t="s">
        <v>137</v>
      </c>
      <c r="E113" s="40"/>
      <c r="F113" s="223" t="s">
        <v>319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137</v>
      </c>
      <c r="AU113" s="17" t="s">
        <v>83</v>
      </c>
    </row>
    <row r="114" s="2" customFormat="1" ht="16.5" customHeight="1">
      <c r="A114" s="38"/>
      <c r="B114" s="39"/>
      <c r="C114" s="235" t="s">
        <v>320</v>
      </c>
      <c r="D114" s="235" t="s">
        <v>211</v>
      </c>
      <c r="E114" s="236" t="s">
        <v>321</v>
      </c>
      <c r="F114" s="237" t="s">
        <v>322</v>
      </c>
      <c r="G114" s="238" t="s">
        <v>19</v>
      </c>
      <c r="H114" s="239">
        <v>1</v>
      </c>
      <c r="I114" s="240"/>
      <c r="J114" s="241">
        <f>ROUND(I114*H114,2)</f>
        <v>0</v>
      </c>
      <c r="K114" s="237" t="s">
        <v>19</v>
      </c>
      <c r="L114" s="242"/>
      <c r="M114" s="243" t="s">
        <v>19</v>
      </c>
      <c r="N114" s="244" t="s">
        <v>44</v>
      </c>
      <c r="O114" s="84"/>
      <c r="P114" s="213">
        <f>O114*H114</f>
        <v>0</v>
      </c>
      <c r="Q114" s="213">
        <v>0</v>
      </c>
      <c r="R114" s="213">
        <f>Q114*H114</f>
        <v>0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214</v>
      </c>
      <c r="AT114" s="215" t="s">
        <v>211</v>
      </c>
      <c r="AU114" s="215" t="s">
        <v>83</v>
      </c>
      <c r="AY114" s="17" t="s">
        <v>124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81</v>
      </c>
      <c r="BK114" s="216">
        <f>ROUND(I114*H114,2)</f>
        <v>0</v>
      </c>
      <c r="BL114" s="17" t="s">
        <v>181</v>
      </c>
      <c r="BM114" s="215" t="s">
        <v>323</v>
      </c>
    </row>
    <row r="115" s="2" customFormat="1">
      <c r="A115" s="38"/>
      <c r="B115" s="39"/>
      <c r="C115" s="40"/>
      <c r="D115" s="217" t="s">
        <v>135</v>
      </c>
      <c r="E115" s="40"/>
      <c r="F115" s="218" t="s">
        <v>322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135</v>
      </c>
      <c r="AU115" s="17" t="s">
        <v>83</v>
      </c>
    </row>
    <row r="116" s="2" customFormat="1" ht="16.5" customHeight="1">
      <c r="A116" s="38"/>
      <c r="B116" s="39"/>
      <c r="C116" s="204" t="s">
        <v>324</v>
      </c>
      <c r="D116" s="204" t="s">
        <v>128</v>
      </c>
      <c r="E116" s="205" t="s">
        <v>325</v>
      </c>
      <c r="F116" s="206" t="s">
        <v>326</v>
      </c>
      <c r="G116" s="207" t="s">
        <v>206</v>
      </c>
      <c r="H116" s="208">
        <v>1</v>
      </c>
      <c r="I116" s="209"/>
      <c r="J116" s="210">
        <f>ROUND(I116*H116,2)</f>
        <v>0</v>
      </c>
      <c r="K116" s="206" t="s">
        <v>132</v>
      </c>
      <c r="L116" s="44"/>
      <c r="M116" s="211" t="s">
        <v>19</v>
      </c>
      <c r="N116" s="212" t="s">
        <v>44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</v>
      </c>
      <c r="T116" s="214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181</v>
      </c>
      <c r="AT116" s="215" t="s">
        <v>128</v>
      </c>
      <c r="AU116" s="215" t="s">
        <v>83</v>
      </c>
      <c r="AY116" s="17" t="s">
        <v>124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81</v>
      </c>
      <c r="BK116" s="216">
        <f>ROUND(I116*H116,2)</f>
        <v>0</v>
      </c>
      <c r="BL116" s="17" t="s">
        <v>181</v>
      </c>
      <c r="BM116" s="215" t="s">
        <v>327</v>
      </c>
    </row>
    <row r="117" s="2" customFormat="1">
      <c r="A117" s="38"/>
      <c r="B117" s="39"/>
      <c r="C117" s="40"/>
      <c r="D117" s="217" t="s">
        <v>135</v>
      </c>
      <c r="E117" s="40"/>
      <c r="F117" s="218" t="s">
        <v>328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135</v>
      </c>
      <c r="AU117" s="17" t="s">
        <v>83</v>
      </c>
    </row>
    <row r="118" s="2" customFormat="1">
      <c r="A118" s="38"/>
      <c r="B118" s="39"/>
      <c r="C118" s="40"/>
      <c r="D118" s="222" t="s">
        <v>137</v>
      </c>
      <c r="E118" s="40"/>
      <c r="F118" s="223" t="s">
        <v>329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137</v>
      </c>
      <c r="AU118" s="17" t="s">
        <v>83</v>
      </c>
    </row>
    <row r="119" s="2" customFormat="1" ht="16.5" customHeight="1">
      <c r="A119" s="38"/>
      <c r="B119" s="39"/>
      <c r="C119" s="235" t="s">
        <v>330</v>
      </c>
      <c r="D119" s="235" t="s">
        <v>211</v>
      </c>
      <c r="E119" s="236" t="s">
        <v>331</v>
      </c>
      <c r="F119" s="237" t="s">
        <v>332</v>
      </c>
      <c r="G119" s="238" t="s">
        <v>206</v>
      </c>
      <c r="H119" s="239">
        <v>1</v>
      </c>
      <c r="I119" s="240"/>
      <c r="J119" s="241">
        <f>ROUND(I119*H119,2)</f>
        <v>0</v>
      </c>
      <c r="K119" s="237" t="s">
        <v>132</v>
      </c>
      <c r="L119" s="242"/>
      <c r="M119" s="243" t="s">
        <v>19</v>
      </c>
      <c r="N119" s="244" t="s">
        <v>44</v>
      </c>
      <c r="O119" s="84"/>
      <c r="P119" s="213">
        <f>O119*H119</f>
        <v>0</v>
      </c>
      <c r="Q119" s="213">
        <v>0.00072000000000000005</v>
      </c>
      <c r="R119" s="213">
        <f>Q119*H119</f>
        <v>0.00072000000000000005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214</v>
      </c>
      <c r="AT119" s="215" t="s">
        <v>211</v>
      </c>
      <c r="AU119" s="215" t="s">
        <v>83</v>
      </c>
      <c r="AY119" s="17" t="s">
        <v>124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181</v>
      </c>
      <c r="BM119" s="215" t="s">
        <v>333</v>
      </c>
    </row>
    <row r="120" s="2" customFormat="1">
      <c r="A120" s="38"/>
      <c r="B120" s="39"/>
      <c r="C120" s="40"/>
      <c r="D120" s="217" t="s">
        <v>135</v>
      </c>
      <c r="E120" s="40"/>
      <c r="F120" s="218" t="s">
        <v>332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135</v>
      </c>
      <c r="AU120" s="17" t="s">
        <v>83</v>
      </c>
    </row>
    <row r="121" s="2" customFormat="1">
      <c r="A121" s="38"/>
      <c r="B121" s="39"/>
      <c r="C121" s="40"/>
      <c r="D121" s="217" t="s">
        <v>147</v>
      </c>
      <c r="E121" s="40"/>
      <c r="F121" s="234" t="s">
        <v>334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147</v>
      </c>
      <c r="AU121" s="17" t="s">
        <v>83</v>
      </c>
    </row>
    <row r="122" s="2" customFormat="1" ht="16.5" customHeight="1">
      <c r="A122" s="38"/>
      <c r="B122" s="39"/>
      <c r="C122" s="204" t="s">
        <v>335</v>
      </c>
      <c r="D122" s="204" t="s">
        <v>128</v>
      </c>
      <c r="E122" s="205" t="s">
        <v>336</v>
      </c>
      <c r="F122" s="206" t="s">
        <v>337</v>
      </c>
      <c r="G122" s="207" t="s">
        <v>206</v>
      </c>
      <c r="H122" s="208">
        <v>2</v>
      </c>
      <c r="I122" s="209"/>
      <c r="J122" s="210">
        <f>ROUND(I122*H122,2)</f>
        <v>0</v>
      </c>
      <c r="K122" s="206" t="s">
        <v>132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181</v>
      </c>
      <c r="AT122" s="215" t="s">
        <v>128</v>
      </c>
      <c r="AU122" s="215" t="s">
        <v>83</v>
      </c>
      <c r="AY122" s="17" t="s">
        <v>124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181</v>
      </c>
      <c r="BM122" s="215" t="s">
        <v>338</v>
      </c>
    </row>
    <row r="123" s="2" customFormat="1">
      <c r="A123" s="38"/>
      <c r="B123" s="39"/>
      <c r="C123" s="40"/>
      <c r="D123" s="217" t="s">
        <v>135</v>
      </c>
      <c r="E123" s="40"/>
      <c r="F123" s="218" t="s">
        <v>339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135</v>
      </c>
      <c r="AU123" s="17" t="s">
        <v>83</v>
      </c>
    </row>
    <row r="124" s="2" customFormat="1">
      <c r="A124" s="38"/>
      <c r="B124" s="39"/>
      <c r="C124" s="40"/>
      <c r="D124" s="222" t="s">
        <v>137</v>
      </c>
      <c r="E124" s="40"/>
      <c r="F124" s="223" t="s">
        <v>340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137</v>
      </c>
      <c r="AU124" s="17" t="s">
        <v>83</v>
      </c>
    </row>
    <row r="125" s="2" customFormat="1" ht="16.5" customHeight="1">
      <c r="A125" s="38"/>
      <c r="B125" s="39"/>
      <c r="C125" s="235" t="s">
        <v>341</v>
      </c>
      <c r="D125" s="235" t="s">
        <v>211</v>
      </c>
      <c r="E125" s="236" t="s">
        <v>342</v>
      </c>
      <c r="F125" s="237" t="s">
        <v>343</v>
      </c>
      <c r="G125" s="238" t="s">
        <v>206</v>
      </c>
      <c r="H125" s="239">
        <v>2</v>
      </c>
      <c r="I125" s="240"/>
      <c r="J125" s="241">
        <f>ROUND(I125*H125,2)</f>
        <v>0</v>
      </c>
      <c r="K125" s="237" t="s">
        <v>19</v>
      </c>
      <c r="L125" s="242"/>
      <c r="M125" s="243" t="s">
        <v>19</v>
      </c>
      <c r="N125" s="244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214</v>
      </c>
      <c r="AT125" s="215" t="s">
        <v>211</v>
      </c>
      <c r="AU125" s="215" t="s">
        <v>83</v>
      </c>
      <c r="AY125" s="17" t="s">
        <v>124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181</v>
      </c>
      <c r="BM125" s="215" t="s">
        <v>344</v>
      </c>
    </row>
    <row r="126" s="2" customFormat="1">
      <c r="A126" s="38"/>
      <c r="B126" s="39"/>
      <c r="C126" s="40"/>
      <c r="D126" s="217" t="s">
        <v>135</v>
      </c>
      <c r="E126" s="40"/>
      <c r="F126" s="218" t="s">
        <v>343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83</v>
      </c>
    </row>
    <row r="127" s="2" customFormat="1">
      <c r="A127" s="38"/>
      <c r="B127" s="39"/>
      <c r="C127" s="40"/>
      <c r="D127" s="217" t="s">
        <v>147</v>
      </c>
      <c r="E127" s="40"/>
      <c r="F127" s="234" t="s">
        <v>345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147</v>
      </c>
      <c r="AU127" s="17" t="s">
        <v>83</v>
      </c>
    </row>
    <row r="128" s="2" customFormat="1" ht="16.5" customHeight="1">
      <c r="A128" s="38"/>
      <c r="B128" s="39"/>
      <c r="C128" s="204" t="s">
        <v>346</v>
      </c>
      <c r="D128" s="204" t="s">
        <v>128</v>
      </c>
      <c r="E128" s="205" t="s">
        <v>347</v>
      </c>
      <c r="F128" s="206" t="s">
        <v>348</v>
      </c>
      <c r="G128" s="207" t="s">
        <v>206</v>
      </c>
      <c r="H128" s="208">
        <v>1</v>
      </c>
      <c r="I128" s="209"/>
      <c r="J128" s="210">
        <f>ROUND(I128*H128,2)</f>
        <v>0</v>
      </c>
      <c r="K128" s="206" t="s">
        <v>132</v>
      </c>
      <c r="L128" s="44"/>
      <c r="M128" s="211" t="s">
        <v>19</v>
      </c>
      <c r="N128" s="212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181</v>
      </c>
      <c r="AT128" s="215" t="s">
        <v>128</v>
      </c>
      <c r="AU128" s="215" t="s">
        <v>83</v>
      </c>
      <c r="AY128" s="17" t="s">
        <v>124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181</v>
      </c>
      <c r="BM128" s="215" t="s">
        <v>349</v>
      </c>
    </row>
    <row r="129" s="2" customFormat="1">
      <c r="A129" s="38"/>
      <c r="B129" s="39"/>
      <c r="C129" s="40"/>
      <c r="D129" s="217" t="s">
        <v>135</v>
      </c>
      <c r="E129" s="40"/>
      <c r="F129" s="218" t="s">
        <v>350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83</v>
      </c>
    </row>
    <row r="130" s="2" customFormat="1">
      <c r="A130" s="38"/>
      <c r="B130" s="39"/>
      <c r="C130" s="40"/>
      <c r="D130" s="222" t="s">
        <v>137</v>
      </c>
      <c r="E130" s="40"/>
      <c r="F130" s="223" t="s">
        <v>351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137</v>
      </c>
      <c r="AU130" s="17" t="s">
        <v>83</v>
      </c>
    </row>
    <row r="131" s="2" customFormat="1" ht="16.5" customHeight="1">
      <c r="A131" s="38"/>
      <c r="B131" s="39"/>
      <c r="C131" s="235" t="s">
        <v>214</v>
      </c>
      <c r="D131" s="235" t="s">
        <v>211</v>
      </c>
      <c r="E131" s="236" t="s">
        <v>352</v>
      </c>
      <c r="F131" s="237" t="s">
        <v>353</v>
      </c>
      <c r="G131" s="238" t="s">
        <v>206</v>
      </c>
      <c r="H131" s="239">
        <v>1</v>
      </c>
      <c r="I131" s="240"/>
      <c r="J131" s="241">
        <f>ROUND(I131*H131,2)</f>
        <v>0</v>
      </c>
      <c r="K131" s="237" t="s">
        <v>132</v>
      </c>
      <c r="L131" s="242"/>
      <c r="M131" s="243" t="s">
        <v>19</v>
      </c>
      <c r="N131" s="244" t="s">
        <v>44</v>
      </c>
      <c r="O131" s="84"/>
      <c r="P131" s="213">
        <f>O131*H131</f>
        <v>0</v>
      </c>
      <c r="Q131" s="213">
        <v>0.0030999999999999999</v>
      </c>
      <c r="R131" s="213">
        <f>Q131*H131</f>
        <v>0.0030999999999999999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214</v>
      </c>
      <c r="AT131" s="215" t="s">
        <v>211</v>
      </c>
      <c r="AU131" s="215" t="s">
        <v>83</v>
      </c>
      <c r="AY131" s="17" t="s">
        <v>124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181</v>
      </c>
      <c r="BM131" s="215" t="s">
        <v>354</v>
      </c>
    </row>
    <row r="132" s="2" customFormat="1">
      <c r="A132" s="38"/>
      <c r="B132" s="39"/>
      <c r="C132" s="40"/>
      <c r="D132" s="217" t="s">
        <v>135</v>
      </c>
      <c r="E132" s="40"/>
      <c r="F132" s="218" t="s">
        <v>353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83</v>
      </c>
    </row>
    <row r="133" s="2" customFormat="1" ht="16.5" customHeight="1">
      <c r="A133" s="38"/>
      <c r="B133" s="39"/>
      <c r="C133" s="204" t="s">
        <v>355</v>
      </c>
      <c r="D133" s="204" t="s">
        <v>128</v>
      </c>
      <c r="E133" s="205" t="s">
        <v>356</v>
      </c>
      <c r="F133" s="206" t="s">
        <v>357</v>
      </c>
      <c r="G133" s="207" t="s">
        <v>206</v>
      </c>
      <c r="H133" s="208">
        <v>1</v>
      </c>
      <c r="I133" s="209"/>
      <c r="J133" s="210">
        <f>ROUND(I133*H133,2)</f>
        <v>0</v>
      </c>
      <c r="K133" s="206" t="s">
        <v>132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181</v>
      </c>
      <c r="AT133" s="215" t="s">
        <v>128</v>
      </c>
      <c r="AU133" s="215" t="s">
        <v>83</v>
      </c>
      <c r="AY133" s="17" t="s">
        <v>124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181</v>
      </c>
      <c r="BM133" s="215" t="s">
        <v>358</v>
      </c>
    </row>
    <row r="134" s="2" customFormat="1">
      <c r="A134" s="38"/>
      <c r="B134" s="39"/>
      <c r="C134" s="40"/>
      <c r="D134" s="217" t="s">
        <v>135</v>
      </c>
      <c r="E134" s="40"/>
      <c r="F134" s="218" t="s">
        <v>359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135</v>
      </c>
      <c r="AU134" s="17" t="s">
        <v>83</v>
      </c>
    </row>
    <row r="135" s="2" customFormat="1">
      <c r="A135" s="38"/>
      <c r="B135" s="39"/>
      <c r="C135" s="40"/>
      <c r="D135" s="222" t="s">
        <v>137</v>
      </c>
      <c r="E135" s="40"/>
      <c r="F135" s="223" t="s">
        <v>360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137</v>
      </c>
      <c r="AU135" s="17" t="s">
        <v>83</v>
      </c>
    </row>
    <row r="136" s="2" customFormat="1" ht="16.5" customHeight="1">
      <c r="A136" s="38"/>
      <c r="B136" s="39"/>
      <c r="C136" s="235" t="s">
        <v>361</v>
      </c>
      <c r="D136" s="235" t="s">
        <v>211</v>
      </c>
      <c r="E136" s="236" t="s">
        <v>362</v>
      </c>
      <c r="F136" s="237" t="s">
        <v>363</v>
      </c>
      <c r="G136" s="238" t="s">
        <v>206</v>
      </c>
      <c r="H136" s="239">
        <v>1</v>
      </c>
      <c r="I136" s="240"/>
      <c r="J136" s="241">
        <f>ROUND(I136*H136,2)</f>
        <v>0</v>
      </c>
      <c r="K136" s="237" t="s">
        <v>132</v>
      </c>
      <c r="L136" s="242"/>
      <c r="M136" s="243" t="s">
        <v>19</v>
      </c>
      <c r="N136" s="244" t="s">
        <v>44</v>
      </c>
      <c r="O136" s="84"/>
      <c r="P136" s="213">
        <f>O136*H136</f>
        <v>0</v>
      </c>
      <c r="Q136" s="213">
        <v>0.00040000000000000002</v>
      </c>
      <c r="R136" s="213">
        <f>Q136*H136</f>
        <v>0.00040000000000000002</v>
      </c>
      <c r="S136" s="213">
        <v>0</v>
      </c>
      <c r="T136" s="21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5" t="s">
        <v>214</v>
      </c>
      <c r="AT136" s="215" t="s">
        <v>211</v>
      </c>
      <c r="AU136" s="215" t="s">
        <v>83</v>
      </c>
      <c r="AY136" s="17" t="s">
        <v>124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7" t="s">
        <v>81</v>
      </c>
      <c r="BK136" s="216">
        <f>ROUND(I136*H136,2)</f>
        <v>0</v>
      </c>
      <c r="BL136" s="17" t="s">
        <v>181</v>
      </c>
      <c r="BM136" s="215" t="s">
        <v>364</v>
      </c>
    </row>
    <row r="137" s="2" customFormat="1">
      <c r="A137" s="38"/>
      <c r="B137" s="39"/>
      <c r="C137" s="40"/>
      <c r="D137" s="217" t="s">
        <v>135</v>
      </c>
      <c r="E137" s="40"/>
      <c r="F137" s="218" t="s">
        <v>363</v>
      </c>
      <c r="G137" s="40"/>
      <c r="H137" s="40"/>
      <c r="I137" s="219"/>
      <c r="J137" s="40"/>
      <c r="K137" s="40"/>
      <c r="L137" s="44"/>
      <c r="M137" s="220"/>
      <c r="N137" s="221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83</v>
      </c>
    </row>
    <row r="138" s="2" customFormat="1" ht="21.75" customHeight="1">
      <c r="A138" s="38"/>
      <c r="B138" s="39"/>
      <c r="C138" s="204" t="s">
        <v>365</v>
      </c>
      <c r="D138" s="204" t="s">
        <v>128</v>
      </c>
      <c r="E138" s="205" t="s">
        <v>366</v>
      </c>
      <c r="F138" s="206" t="s">
        <v>367</v>
      </c>
      <c r="G138" s="207" t="s">
        <v>206</v>
      </c>
      <c r="H138" s="208">
        <v>1</v>
      </c>
      <c r="I138" s="209"/>
      <c r="J138" s="210">
        <f>ROUND(I138*H138,2)</f>
        <v>0</v>
      </c>
      <c r="K138" s="206" t="s">
        <v>132</v>
      </c>
      <c r="L138" s="44"/>
      <c r="M138" s="211" t="s">
        <v>19</v>
      </c>
      <c r="N138" s="212" t="s">
        <v>44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181</v>
      </c>
      <c r="AT138" s="215" t="s">
        <v>128</v>
      </c>
      <c r="AU138" s="215" t="s">
        <v>83</v>
      </c>
      <c r="AY138" s="17" t="s">
        <v>124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81</v>
      </c>
      <c r="BK138" s="216">
        <f>ROUND(I138*H138,2)</f>
        <v>0</v>
      </c>
      <c r="BL138" s="17" t="s">
        <v>181</v>
      </c>
      <c r="BM138" s="215" t="s">
        <v>368</v>
      </c>
    </row>
    <row r="139" s="2" customFormat="1">
      <c r="A139" s="38"/>
      <c r="B139" s="39"/>
      <c r="C139" s="40"/>
      <c r="D139" s="217" t="s">
        <v>135</v>
      </c>
      <c r="E139" s="40"/>
      <c r="F139" s="218" t="s">
        <v>367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83</v>
      </c>
    </row>
    <row r="140" s="2" customFormat="1">
      <c r="A140" s="38"/>
      <c r="B140" s="39"/>
      <c r="C140" s="40"/>
      <c r="D140" s="222" t="s">
        <v>137</v>
      </c>
      <c r="E140" s="40"/>
      <c r="F140" s="223" t="s">
        <v>369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137</v>
      </c>
      <c r="AU140" s="17" t="s">
        <v>83</v>
      </c>
    </row>
    <row r="141" s="2" customFormat="1" ht="16.5" customHeight="1">
      <c r="A141" s="38"/>
      <c r="B141" s="39"/>
      <c r="C141" s="235" t="s">
        <v>370</v>
      </c>
      <c r="D141" s="235" t="s">
        <v>211</v>
      </c>
      <c r="E141" s="236" t="s">
        <v>371</v>
      </c>
      <c r="F141" s="237" t="s">
        <v>372</v>
      </c>
      <c r="G141" s="238" t="s">
        <v>206</v>
      </c>
      <c r="H141" s="239">
        <v>1</v>
      </c>
      <c r="I141" s="240"/>
      <c r="J141" s="241">
        <f>ROUND(I141*H141,2)</f>
        <v>0</v>
      </c>
      <c r="K141" s="237" t="s">
        <v>132</v>
      </c>
      <c r="L141" s="242"/>
      <c r="M141" s="243" t="s">
        <v>19</v>
      </c>
      <c r="N141" s="244" t="s">
        <v>44</v>
      </c>
      <c r="O141" s="84"/>
      <c r="P141" s="213">
        <f>O141*H141</f>
        <v>0</v>
      </c>
      <c r="Q141" s="213">
        <v>0.0077999999999999996</v>
      </c>
      <c r="R141" s="213">
        <f>Q141*H141</f>
        <v>0.0077999999999999996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214</v>
      </c>
      <c r="AT141" s="215" t="s">
        <v>211</v>
      </c>
      <c r="AU141" s="215" t="s">
        <v>83</v>
      </c>
      <c r="AY141" s="17" t="s">
        <v>124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181</v>
      </c>
      <c r="BM141" s="215" t="s">
        <v>373</v>
      </c>
    </row>
    <row r="142" s="2" customFormat="1">
      <c r="A142" s="38"/>
      <c r="B142" s="39"/>
      <c r="C142" s="40"/>
      <c r="D142" s="217" t="s">
        <v>135</v>
      </c>
      <c r="E142" s="40"/>
      <c r="F142" s="218" t="s">
        <v>372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83</v>
      </c>
    </row>
    <row r="143" s="2" customFormat="1" ht="21.75" customHeight="1">
      <c r="A143" s="38"/>
      <c r="B143" s="39"/>
      <c r="C143" s="204" t="s">
        <v>221</v>
      </c>
      <c r="D143" s="204" t="s">
        <v>128</v>
      </c>
      <c r="E143" s="205" t="s">
        <v>374</v>
      </c>
      <c r="F143" s="206" t="s">
        <v>375</v>
      </c>
      <c r="G143" s="207" t="s">
        <v>268</v>
      </c>
      <c r="H143" s="208">
        <v>20.832999999999998</v>
      </c>
      <c r="I143" s="209"/>
      <c r="J143" s="210">
        <f>ROUND(I143*H143,2)</f>
        <v>0</v>
      </c>
      <c r="K143" s="206" t="s">
        <v>132</v>
      </c>
      <c r="L143" s="44"/>
      <c r="M143" s="211" t="s">
        <v>19</v>
      </c>
      <c r="N143" s="212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181</v>
      </c>
      <c r="AT143" s="215" t="s">
        <v>128</v>
      </c>
      <c r="AU143" s="215" t="s">
        <v>83</v>
      </c>
      <c r="AY143" s="17" t="s">
        <v>124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181</v>
      </c>
      <c r="BM143" s="215" t="s">
        <v>376</v>
      </c>
    </row>
    <row r="144" s="2" customFormat="1">
      <c r="A144" s="38"/>
      <c r="B144" s="39"/>
      <c r="C144" s="40"/>
      <c r="D144" s="217" t="s">
        <v>135</v>
      </c>
      <c r="E144" s="40"/>
      <c r="F144" s="218" t="s">
        <v>377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83</v>
      </c>
    </row>
    <row r="145" s="2" customFormat="1">
      <c r="A145" s="38"/>
      <c r="B145" s="39"/>
      <c r="C145" s="40"/>
      <c r="D145" s="222" t="s">
        <v>137</v>
      </c>
      <c r="E145" s="40"/>
      <c r="F145" s="223" t="s">
        <v>378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137</v>
      </c>
      <c r="AU145" s="17" t="s">
        <v>83</v>
      </c>
    </row>
    <row r="146" s="2" customFormat="1" ht="16.5" customHeight="1">
      <c r="A146" s="38"/>
      <c r="B146" s="39"/>
      <c r="C146" s="235" t="s">
        <v>181</v>
      </c>
      <c r="D146" s="235" t="s">
        <v>211</v>
      </c>
      <c r="E146" s="236" t="s">
        <v>379</v>
      </c>
      <c r="F146" s="237" t="s">
        <v>380</v>
      </c>
      <c r="G146" s="238" t="s">
        <v>131</v>
      </c>
      <c r="H146" s="239">
        <v>25</v>
      </c>
      <c r="I146" s="240"/>
      <c r="J146" s="241">
        <f>ROUND(I146*H146,2)</f>
        <v>0</v>
      </c>
      <c r="K146" s="237" t="s">
        <v>132</v>
      </c>
      <c r="L146" s="242"/>
      <c r="M146" s="243" t="s">
        <v>19</v>
      </c>
      <c r="N146" s="244" t="s">
        <v>44</v>
      </c>
      <c r="O146" s="84"/>
      <c r="P146" s="213">
        <f>O146*H146</f>
        <v>0</v>
      </c>
      <c r="Q146" s="213">
        <v>0.034099999999999998</v>
      </c>
      <c r="R146" s="213">
        <f>Q146*H146</f>
        <v>0.85249999999999992</v>
      </c>
      <c r="S146" s="213">
        <v>0</v>
      </c>
      <c r="T146" s="21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5" t="s">
        <v>214</v>
      </c>
      <c r="AT146" s="215" t="s">
        <v>211</v>
      </c>
      <c r="AU146" s="215" t="s">
        <v>83</v>
      </c>
      <c r="AY146" s="17" t="s">
        <v>124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7" t="s">
        <v>81</v>
      </c>
      <c r="BK146" s="216">
        <f>ROUND(I146*H146,2)</f>
        <v>0</v>
      </c>
      <c r="BL146" s="17" t="s">
        <v>181</v>
      </c>
      <c r="BM146" s="215" t="s">
        <v>381</v>
      </c>
    </row>
    <row r="147" s="2" customFormat="1">
      <c r="A147" s="38"/>
      <c r="B147" s="39"/>
      <c r="C147" s="40"/>
      <c r="D147" s="217" t="s">
        <v>135</v>
      </c>
      <c r="E147" s="40"/>
      <c r="F147" s="218" t="s">
        <v>380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135</v>
      </c>
      <c r="AU147" s="17" t="s">
        <v>83</v>
      </c>
    </row>
    <row r="148" s="13" customFormat="1">
      <c r="A148" s="13"/>
      <c r="B148" s="224"/>
      <c r="C148" s="225"/>
      <c r="D148" s="217" t="s">
        <v>139</v>
      </c>
      <c r="E148" s="225"/>
      <c r="F148" s="226" t="s">
        <v>382</v>
      </c>
      <c r="G148" s="225"/>
      <c r="H148" s="227">
        <v>25</v>
      </c>
      <c r="I148" s="228"/>
      <c r="J148" s="225"/>
      <c r="K148" s="225"/>
      <c r="L148" s="229"/>
      <c r="M148" s="230"/>
      <c r="N148" s="231"/>
      <c r="O148" s="231"/>
      <c r="P148" s="231"/>
      <c r="Q148" s="231"/>
      <c r="R148" s="231"/>
      <c r="S148" s="231"/>
      <c r="T148" s="23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3" t="s">
        <v>139</v>
      </c>
      <c r="AU148" s="233" t="s">
        <v>83</v>
      </c>
      <c r="AV148" s="13" t="s">
        <v>83</v>
      </c>
      <c r="AW148" s="13" t="s">
        <v>4</v>
      </c>
      <c r="AX148" s="13" t="s">
        <v>81</v>
      </c>
      <c r="AY148" s="233" t="s">
        <v>124</v>
      </c>
    </row>
    <row r="149" s="2" customFormat="1" ht="21.75" customHeight="1">
      <c r="A149" s="38"/>
      <c r="B149" s="39"/>
      <c r="C149" s="204" t="s">
        <v>383</v>
      </c>
      <c r="D149" s="204" t="s">
        <v>128</v>
      </c>
      <c r="E149" s="205" t="s">
        <v>384</v>
      </c>
      <c r="F149" s="206" t="s">
        <v>385</v>
      </c>
      <c r="G149" s="207" t="s">
        <v>268</v>
      </c>
      <c r="H149" s="208">
        <v>4</v>
      </c>
      <c r="I149" s="209"/>
      <c r="J149" s="210">
        <f>ROUND(I149*H149,2)</f>
        <v>0</v>
      </c>
      <c r="K149" s="206" t="s">
        <v>132</v>
      </c>
      <c r="L149" s="44"/>
      <c r="M149" s="211" t="s">
        <v>19</v>
      </c>
      <c r="N149" s="212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181</v>
      </c>
      <c r="AT149" s="215" t="s">
        <v>128</v>
      </c>
      <c r="AU149" s="215" t="s">
        <v>83</v>
      </c>
      <c r="AY149" s="17" t="s">
        <v>124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181</v>
      </c>
      <c r="BM149" s="215" t="s">
        <v>386</v>
      </c>
    </row>
    <row r="150" s="2" customFormat="1">
      <c r="A150" s="38"/>
      <c r="B150" s="39"/>
      <c r="C150" s="40"/>
      <c r="D150" s="217" t="s">
        <v>135</v>
      </c>
      <c r="E150" s="40"/>
      <c r="F150" s="218" t="s">
        <v>387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83</v>
      </c>
    </row>
    <row r="151" s="2" customFormat="1">
      <c r="A151" s="38"/>
      <c r="B151" s="39"/>
      <c r="C151" s="40"/>
      <c r="D151" s="222" t="s">
        <v>137</v>
      </c>
      <c r="E151" s="40"/>
      <c r="F151" s="223" t="s">
        <v>388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137</v>
      </c>
      <c r="AU151" s="17" t="s">
        <v>83</v>
      </c>
    </row>
    <row r="152" s="2" customFormat="1" ht="16.5" customHeight="1">
      <c r="A152" s="38"/>
      <c r="B152" s="39"/>
      <c r="C152" s="235" t="s">
        <v>389</v>
      </c>
      <c r="D152" s="235" t="s">
        <v>211</v>
      </c>
      <c r="E152" s="236" t="s">
        <v>390</v>
      </c>
      <c r="F152" s="237" t="s">
        <v>391</v>
      </c>
      <c r="G152" s="238" t="s">
        <v>268</v>
      </c>
      <c r="H152" s="239">
        <v>4.7999999999999998</v>
      </c>
      <c r="I152" s="240"/>
      <c r="J152" s="241">
        <f>ROUND(I152*H152,2)</f>
        <v>0</v>
      </c>
      <c r="K152" s="237" t="s">
        <v>132</v>
      </c>
      <c r="L152" s="242"/>
      <c r="M152" s="243" t="s">
        <v>19</v>
      </c>
      <c r="N152" s="244" t="s">
        <v>44</v>
      </c>
      <c r="O152" s="84"/>
      <c r="P152" s="213">
        <f>O152*H152</f>
        <v>0</v>
      </c>
      <c r="Q152" s="213">
        <v>0.0015</v>
      </c>
      <c r="R152" s="213">
        <f>Q152*H152</f>
        <v>0.0071999999999999998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214</v>
      </c>
      <c r="AT152" s="215" t="s">
        <v>211</v>
      </c>
      <c r="AU152" s="215" t="s">
        <v>83</v>
      </c>
      <c r="AY152" s="17" t="s">
        <v>124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181</v>
      </c>
      <c r="BM152" s="215" t="s">
        <v>392</v>
      </c>
    </row>
    <row r="153" s="2" customFormat="1">
      <c r="A153" s="38"/>
      <c r="B153" s="39"/>
      <c r="C153" s="40"/>
      <c r="D153" s="217" t="s">
        <v>135</v>
      </c>
      <c r="E153" s="40"/>
      <c r="F153" s="218" t="s">
        <v>391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135</v>
      </c>
      <c r="AU153" s="17" t="s">
        <v>83</v>
      </c>
    </row>
    <row r="154" s="13" customFormat="1">
      <c r="A154" s="13"/>
      <c r="B154" s="224"/>
      <c r="C154" s="225"/>
      <c r="D154" s="217" t="s">
        <v>139</v>
      </c>
      <c r="E154" s="225"/>
      <c r="F154" s="226" t="s">
        <v>393</v>
      </c>
      <c r="G154" s="225"/>
      <c r="H154" s="227">
        <v>4.7999999999999998</v>
      </c>
      <c r="I154" s="228"/>
      <c r="J154" s="225"/>
      <c r="K154" s="225"/>
      <c r="L154" s="229"/>
      <c r="M154" s="230"/>
      <c r="N154" s="231"/>
      <c r="O154" s="231"/>
      <c r="P154" s="231"/>
      <c r="Q154" s="231"/>
      <c r="R154" s="231"/>
      <c r="S154" s="231"/>
      <c r="T154" s="23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3" t="s">
        <v>139</v>
      </c>
      <c r="AU154" s="233" t="s">
        <v>83</v>
      </c>
      <c r="AV154" s="13" t="s">
        <v>83</v>
      </c>
      <c r="AW154" s="13" t="s">
        <v>4</v>
      </c>
      <c r="AX154" s="13" t="s">
        <v>81</v>
      </c>
      <c r="AY154" s="233" t="s">
        <v>124</v>
      </c>
    </row>
    <row r="155" s="2" customFormat="1" ht="21.75" customHeight="1">
      <c r="A155" s="38"/>
      <c r="B155" s="39"/>
      <c r="C155" s="204" t="s">
        <v>203</v>
      </c>
      <c r="D155" s="204" t="s">
        <v>128</v>
      </c>
      <c r="E155" s="205" t="s">
        <v>394</v>
      </c>
      <c r="F155" s="206" t="s">
        <v>395</v>
      </c>
      <c r="G155" s="207" t="s">
        <v>268</v>
      </c>
      <c r="H155" s="208">
        <v>2</v>
      </c>
      <c r="I155" s="209"/>
      <c r="J155" s="210">
        <f>ROUND(I155*H155,2)</f>
        <v>0</v>
      </c>
      <c r="K155" s="206" t="s">
        <v>132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181</v>
      </c>
      <c r="AT155" s="215" t="s">
        <v>128</v>
      </c>
      <c r="AU155" s="215" t="s">
        <v>83</v>
      </c>
      <c r="AY155" s="17" t="s">
        <v>124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181</v>
      </c>
      <c r="BM155" s="215" t="s">
        <v>396</v>
      </c>
    </row>
    <row r="156" s="2" customFormat="1">
      <c r="A156" s="38"/>
      <c r="B156" s="39"/>
      <c r="C156" s="40"/>
      <c r="D156" s="217" t="s">
        <v>135</v>
      </c>
      <c r="E156" s="40"/>
      <c r="F156" s="218" t="s">
        <v>397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135</v>
      </c>
      <c r="AU156" s="17" t="s">
        <v>83</v>
      </c>
    </row>
    <row r="157" s="2" customFormat="1">
      <c r="A157" s="38"/>
      <c r="B157" s="39"/>
      <c r="C157" s="40"/>
      <c r="D157" s="222" t="s">
        <v>137</v>
      </c>
      <c r="E157" s="40"/>
      <c r="F157" s="223" t="s">
        <v>398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137</v>
      </c>
      <c r="AU157" s="17" t="s">
        <v>83</v>
      </c>
    </row>
    <row r="158" s="2" customFormat="1" ht="16.5" customHeight="1">
      <c r="A158" s="38"/>
      <c r="B158" s="39"/>
      <c r="C158" s="235" t="s">
        <v>210</v>
      </c>
      <c r="D158" s="235" t="s">
        <v>211</v>
      </c>
      <c r="E158" s="236" t="s">
        <v>399</v>
      </c>
      <c r="F158" s="237" t="s">
        <v>400</v>
      </c>
      <c r="G158" s="238" t="s">
        <v>268</v>
      </c>
      <c r="H158" s="239">
        <v>2.3999999999999999</v>
      </c>
      <c r="I158" s="240"/>
      <c r="J158" s="241">
        <f>ROUND(I158*H158,2)</f>
        <v>0</v>
      </c>
      <c r="K158" s="237" t="s">
        <v>132</v>
      </c>
      <c r="L158" s="242"/>
      <c r="M158" s="243" t="s">
        <v>19</v>
      </c>
      <c r="N158" s="244" t="s">
        <v>44</v>
      </c>
      <c r="O158" s="84"/>
      <c r="P158" s="213">
        <f>O158*H158</f>
        <v>0</v>
      </c>
      <c r="Q158" s="213">
        <v>0.0089999999999999993</v>
      </c>
      <c r="R158" s="213">
        <f>Q158*H158</f>
        <v>0.021599999999999998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214</v>
      </c>
      <c r="AT158" s="215" t="s">
        <v>211</v>
      </c>
      <c r="AU158" s="215" t="s">
        <v>83</v>
      </c>
      <c r="AY158" s="17" t="s">
        <v>124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81</v>
      </c>
      <c r="BK158" s="216">
        <f>ROUND(I158*H158,2)</f>
        <v>0</v>
      </c>
      <c r="BL158" s="17" t="s">
        <v>181</v>
      </c>
      <c r="BM158" s="215" t="s">
        <v>401</v>
      </c>
    </row>
    <row r="159" s="2" customFormat="1">
      <c r="A159" s="38"/>
      <c r="B159" s="39"/>
      <c r="C159" s="40"/>
      <c r="D159" s="217" t="s">
        <v>135</v>
      </c>
      <c r="E159" s="40"/>
      <c r="F159" s="218" t="s">
        <v>400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135</v>
      </c>
      <c r="AU159" s="17" t="s">
        <v>83</v>
      </c>
    </row>
    <row r="160" s="13" customFormat="1">
      <c r="A160" s="13"/>
      <c r="B160" s="224"/>
      <c r="C160" s="225"/>
      <c r="D160" s="217" t="s">
        <v>139</v>
      </c>
      <c r="E160" s="225"/>
      <c r="F160" s="226" t="s">
        <v>402</v>
      </c>
      <c r="G160" s="225"/>
      <c r="H160" s="227">
        <v>2.3999999999999999</v>
      </c>
      <c r="I160" s="228"/>
      <c r="J160" s="225"/>
      <c r="K160" s="225"/>
      <c r="L160" s="229"/>
      <c r="M160" s="230"/>
      <c r="N160" s="231"/>
      <c r="O160" s="231"/>
      <c r="P160" s="231"/>
      <c r="Q160" s="231"/>
      <c r="R160" s="231"/>
      <c r="S160" s="231"/>
      <c r="T160" s="23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3" t="s">
        <v>139</v>
      </c>
      <c r="AU160" s="233" t="s">
        <v>83</v>
      </c>
      <c r="AV160" s="13" t="s">
        <v>83</v>
      </c>
      <c r="AW160" s="13" t="s">
        <v>4</v>
      </c>
      <c r="AX160" s="13" t="s">
        <v>81</v>
      </c>
      <c r="AY160" s="233" t="s">
        <v>124</v>
      </c>
    </row>
    <row r="161" s="2" customFormat="1" ht="24.15" customHeight="1">
      <c r="A161" s="38"/>
      <c r="B161" s="39"/>
      <c r="C161" s="235" t="s">
        <v>217</v>
      </c>
      <c r="D161" s="235" t="s">
        <v>211</v>
      </c>
      <c r="E161" s="236" t="s">
        <v>403</v>
      </c>
      <c r="F161" s="237" t="s">
        <v>404</v>
      </c>
      <c r="G161" s="238" t="s">
        <v>268</v>
      </c>
      <c r="H161" s="239">
        <v>2.3999999999999999</v>
      </c>
      <c r="I161" s="240"/>
      <c r="J161" s="241">
        <f>ROUND(I161*H161,2)</f>
        <v>0</v>
      </c>
      <c r="K161" s="237" t="s">
        <v>19</v>
      </c>
      <c r="L161" s="242"/>
      <c r="M161" s="243" t="s">
        <v>19</v>
      </c>
      <c r="N161" s="244" t="s">
        <v>44</v>
      </c>
      <c r="O161" s="84"/>
      <c r="P161" s="213">
        <f>O161*H161</f>
        <v>0</v>
      </c>
      <c r="Q161" s="213">
        <v>0.0089999999999999993</v>
      </c>
      <c r="R161" s="213">
        <f>Q161*H161</f>
        <v>0.021599999999999998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214</v>
      </c>
      <c r="AT161" s="215" t="s">
        <v>211</v>
      </c>
      <c r="AU161" s="215" t="s">
        <v>83</v>
      </c>
      <c r="AY161" s="17" t="s">
        <v>124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181</v>
      </c>
      <c r="BM161" s="215" t="s">
        <v>405</v>
      </c>
    </row>
    <row r="162" s="2" customFormat="1">
      <c r="A162" s="38"/>
      <c r="B162" s="39"/>
      <c r="C162" s="40"/>
      <c r="D162" s="217" t="s">
        <v>135</v>
      </c>
      <c r="E162" s="40"/>
      <c r="F162" s="218" t="s">
        <v>404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135</v>
      </c>
      <c r="AU162" s="17" t="s">
        <v>83</v>
      </c>
    </row>
    <row r="163" s="13" customFormat="1">
      <c r="A163" s="13"/>
      <c r="B163" s="224"/>
      <c r="C163" s="225"/>
      <c r="D163" s="217" t="s">
        <v>139</v>
      </c>
      <c r="E163" s="225"/>
      <c r="F163" s="226" t="s">
        <v>402</v>
      </c>
      <c r="G163" s="225"/>
      <c r="H163" s="227">
        <v>2.3999999999999999</v>
      </c>
      <c r="I163" s="228"/>
      <c r="J163" s="225"/>
      <c r="K163" s="225"/>
      <c r="L163" s="229"/>
      <c r="M163" s="230"/>
      <c r="N163" s="231"/>
      <c r="O163" s="231"/>
      <c r="P163" s="231"/>
      <c r="Q163" s="231"/>
      <c r="R163" s="231"/>
      <c r="S163" s="231"/>
      <c r="T163" s="23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3" t="s">
        <v>139</v>
      </c>
      <c r="AU163" s="233" t="s">
        <v>83</v>
      </c>
      <c r="AV163" s="13" t="s">
        <v>83</v>
      </c>
      <c r="AW163" s="13" t="s">
        <v>4</v>
      </c>
      <c r="AX163" s="13" t="s">
        <v>81</v>
      </c>
      <c r="AY163" s="233" t="s">
        <v>124</v>
      </c>
    </row>
    <row r="164" s="2" customFormat="1" ht="16.5" customHeight="1">
      <c r="A164" s="38"/>
      <c r="B164" s="39"/>
      <c r="C164" s="204" t="s">
        <v>406</v>
      </c>
      <c r="D164" s="204" t="s">
        <v>128</v>
      </c>
      <c r="E164" s="205" t="s">
        <v>407</v>
      </c>
      <c r="F164" s="206" t="s">
        <v>408</v>
      </c>
      <c r="G164" s="207" t="s">
        <v>131</v>
      </c>
      <c r="H164" s="208">
        <v>3</v>
      </c>
      <c r="I164" s="209"/>
      <c r="J164" s="210">
        <f>ROUND(I164*H164,2)</f>
        <v>0</v>
      </c>
      <c r="K164" s="206" t="s">
        <v>132</v>
      </c>
      <c r="L164" s="44"/>
      <c r="M164" s="211" t="s">
        <v>19</v>
      </c>
      <c r="N164" s="212" t="s">
        <v>44</v>
      </c>
      <c r="O164" s="84"/>
      <c r="P164" s="213">
        <f>O164*H164</f>
        <v>0</v>
      </c>
      <c r="Q164" s="213">
        <v>0.019120000000000002</v>
      </c>
      <c r="R164" s="213">
        <f>Q164*H164</f>
        <v>0.057360000000000008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181</v>
      </c>
      <c r="AT164" s="215" t="s">
        <v>128</v>
      </c>
      <c r="AU164" s="215" t="s">
        <v>83</v>
      </c>
      <c r="AY164" s="17" t="s">
        <v>124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181</v>
      </c>
      <c r="BM164" s="215" t="s">
        <v>409</v>
      </c>
    </row>
    <row r="165" s="2" customFormat="1">
      <c r="A165" s="38"/>
      <c r="B165" s="39"/>
      <c r="C165" s="40"/>
      <c r="D165" s="217" t="s">
        <v>135</v>
      </c>
      <c r="E165" s="40"/>
      <c r="F165" s="218" t="s">
        <v>410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83</v>
      </c>
    </row>
    <row r="166" s="2" customFormat="1">
      <c r="A166" s="38"/>
      <c r="B166" s="39"/>
      <c r="C166" s="40"/>
      <c r="D166" s="222" t="s">
        <v>137</v>
      </c>
      <c r="E166" s="40"/>
      <c r="F166" s="223" t="s">
        <v>411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137</v>
      </c>
      <c r="AU166" s="17" t="s">
        <v>83</v>
      </c>
    </row>
    <row r="167" s="2" customFormat="1" ht="16.5" customHeight="1">
      <c r="A167" s="38"/>
      <c r="B167" s="39"/>
      <c r="C167" s="204" t="s">
        <v>164</v>
      </c>
      <c r="D167" s="204" t="s">
        <v>128</v>
      </c>
      <c r="E167" s="205" t="s">
        <v>412</v>
      </c>
      <c r="F167" s="206" t="s">
        <v>413</v>
      </c>
      <c r="G167" s="207" t="s">
        <v>206</v>
      </c>
      <c r="H167" s="208">
        <v>2</v>
      </c>
      <c r="I167" s="209"/>
      <c r="J167" s="210">
        <f>ROUND(I167*H167,2)</f>
        <v>0</v>
      </c>
      <c r="K167" s="206" t="s">
        <v>132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181</v>
      </c>
      <c r="AT167" s="215" t="s">
        <v>128</v>
      </c>
      <c r="AU167" s="215" t="s">
        <v>83</v>
      </c>
      <c r="AY167" s="17" t="s">
        <v>124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181</v>
      </c>
      <c r="BM167" s="215" t="s">
        <v>414</v>
      </c>
    </row>
    <row r="168" s="2" customFormat="1">
      <c r="A168" s="38"/>
      <c r="B168" s="39"/>
      <c r="C168" s="40"/>
      <c r="D168" s="217" t="s">
        <v>135</v>
      </c>
      <c r="E168" s="40"/>
      <c r="F168" s="218" t="s">
        <v>415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83</v>
      </c>
    </row>
    <row r="169" s="2" customFormat="1">
      <c r="A169" s="38"/>
      <c r="B169" s="39"/>
      <c r="C169" s="40"/>
      <c r="D169" s="222" t="s">
        <v>137</v>
      </c>
      <c r="E169" s="40"/>
      <c r="F169" s="223" t="s">
        <v>416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137</v>
      </c>
      <c r="AU169" s="17" t="s">
        <v>83</v>
      </c>
    </row>
    <row r="170" s="2" customFormat="1" ht="16.5" customHeight="1">
      <c r="A170" s="38"/>
      <c r="B170" s="39"/>
      <c r="C170" s="204" t="s">
        <v>229</v>
      </c>
      <c r="D170" s="204" t="s">
        <v>128</v>
      </c>
      <c r="E170" s="205" t="s">
        <v>417</v>
      </c>
      <c r="F170" s="206" t="s">
        <v>418</v>
      </c>
      <c r="G170" s="207" t="s">
        <v>206</v>
      </c>
      <c r="H170" s="208">
        <v>3</v>
      </c>
      <c r="I170" s="209"/>
      <c r="J170" s="210">
        <f>ROUND(I170*H170,2)</f>
        <v>0</v>
      </c>
      <c r="K170" s="206" t="s">
        <v>19</v>
      </c>
      <c r="L170" s="44"/>
      <c r="M170" s="211" t="s">
        <v>19</v>
      </c>
      <c r="N170" s="212" t="s">
        <v>44</v>
      </c>
      <c r="O170" s="84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5" t="s">
        <v>181</v>
      </c>
      <c r="AT170" s="215" t="s">
        <v>128</v>
      </c>
      <c r="AU170" s="215" t="s">
        <v>83</v>
      </c>
      <c r="AY170" s="17" t="s">
        <v>124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7" t="s">
        <v>81</v>
      </c>
      <c r="BK170" s="216">
        <f>ROUND(I170*H170,2)</f>
        <v>0</v>
      </c>
      <c r="BL170" s="17" t="s">
        <v>181</v>
      </c>
      <c r="BM170" s="215" t="s">
        <v>419</v>
      </c>
    </row>
    <row r="171" s="2" customFormat="1">
      <c r="A171" s="38"/>
      <c r="B171" s="39"/>
      <c r="C171" s="40"/>
      <c r="D171" s="217" t="s">
        <v>135</v>
      </c>
      <c r="E171" s="40"/>
      <c r="F171" s="218" t="s">
        <v>418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135</v>
      </c>
      <c r="AU171" s="17" t="s">
        <v>83</v>
      </c>
    </row>
    <row r="172" s="2" customFormat="1" ht="16.5" customHeight="1">
      <c r="A172" s="38"/>
      <c r="B172" s="39"/>
      <c r="C172" s="235" t="s">
        <v>133</v>
      </c>
      <c r="D172" s="235" t="s">
        <v>211</v>
      </c>
      <c r="E172" s="236" t="s">
        <v>420</v>
      </c>
      <c r="F172" s="237" t="s">
        <v>421</v>
      </c>
      <c r="G172" s="238" t="s">
        <v>19</v>
      </c>
      <c r="H172" s="239">
        <v>3</v>
      </c>
      <c r="I172" s="240"/>
      <c r="J172" s="241">
        <f>ROUND(I172*H172,2)</f>
        <v>0</v>
      </c>
      <c r="K172" s="237" t="s">
        <v>19</v>
      </c>
      <c r="L172" s="242"/>
      <c r="M172" s="243" t="s">
        <v>19</v>
      </c>
      <c r="N172" s="244" t="s">
        <v>44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214</v>
      </c>
      <c r="AT172" s="215" t="s">
        <v>211</v>
      </c>
      <c r="AU172" s="215" t="s">
        <v>83</v>
      </c>
      <c r="AY172" s="17" t="s">
        <v>124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81</v>
      </c>
      <c r="BK172" s="216">
        <f>ROUND(I172*H172,2)</f>
        <v>0</v>
      </c>
      <c r="BL172" s="17" t="s">
        <v>181</v>
      </c>
      <c r="BM172" s="215" t="s">
        <v>422</v>
      </c>
    </row>
    <row r="173" s="2" customFormat="1">
      <c r="A173" s="38"/>
      <c r="B173" s="39"/>
      <c r="C173" s="40"/>
      <c r="D173" s="217" t="s">
        <v>135</v>
      </c>
      <c r="E173" s="40"/>
      <c r="F173" s="218" t="s">
        <v>421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135</v>
      </c>
      <c r="AU173" s="17" t="s">
        <v>83</v>
      </c>
    </row>
    <row r="174" s="2" customFormat="1" ht="16.5" customHeight="1">
      <c r="A174" s="38"/>
      <c r="B174" s="39"/>
      <c r="C174" s="235" t="s">
        <v>83</v>
      </c>
      <c r="D174" s="235" t="s">
        <v>211</v>
      </c>
      <c r="E174" s="236" t="s">
        <v>423</v>
      </c>
      <c r="F174" s="237" t="s">
        <v>424</v>
      </c>
      <c r="G174" s="238" t="s">
        <v>19</v>
      </c>
      <c r="H174" s="239">
        <v>2</v>
      </c>
      <c r="I174" s="240"/>
      <c r="J174" s="241">
        <f>ROUND(I174*H174,2)</f>
        <v>0</v>
      </c>
      <c r="K174" s="237" t="s">
        <v>19</v>
      </c>
      <c r="L174" s="242"/>
      <c r="M174" s="243" t="s">
        <v>19</v>
      </c>
      <c r="N174" s="244" t="s">
        <v>44</v>
      </c>
      <c r="O174" s="84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5" t="s">
        <v>214</v>
      </c>
      <c r="AT174" s="215" t="s">
        <v>211</v>
      </c>
      <c r="AU174" s="215" t="s">
        <v>83</v>
      </c>
      <c r="AY174" s="17" t="s">
        <v>124</v>
      </c>
      <c r="BE174" s="216">
        <f>IF(N174="základní",J174,0)</f>
        <v>0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7" t="s">
        <v>81</v>
      </c>
      <c r="BK174" s="216">
        <f>ROUND(I174*H174,2)</f>
        <v>0</v>
      </c>
      <c r="BL174" s="17" t="s">
        <v>181</v>
      </c>
      <c r="BM174" s="215" t="s">
        <v>425</v>
      </c>
    </row>
    <row r="175" s="2" customFormat="1">
      <c r="A175" s="38"/>
      <c r="B175" s="39"/>
      <c r="C175" s="40"/>
      <c r="D175" s="217" t="s">
        <v>135</v>
      </c>
      <c r="E175" s="40"/>
      <c r="F175" s="218" t="s">
        <v>426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135</v>
      </c>
      <c r="AU175" s="17" t="s">
        <v>83</v>
      </c>
    </row>
    <row r="176" s="2" customFormat="1">
      <c r="A176" s="38"/>
      <c r="B176" s="39"/>
      <c r="C176" s="40"/>
      <c r="D176" s="217" t="s">
        <v>147</v>
      </c>
      <c r="E176" s="40"/>
      <c r="F176" s="234" t="s">
        <v>427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147</v>
      </c>
      <c r="AU176" s="17" t="s">
        <v>83</v>
      </c>
    </row>
    <row r="177" s="2" customFormat="1" ht="16.5" customHeight="1">
      <c r="A177" s="38"/>
      <c r="B177" s="39"/>
      <c r="C177" s="204" t="s">
        <v>428</v>
      </c>
      <c r="D177" s="204" t="s">
        <v>128</v>
      </c>
      <c r="E177" s="205" t="s">
        <v>429</v>
      </c>
      <c r="F177" s="206" t="s">
        <v>430</v>
      </c>
      <c r="G177" s="207" t="s">
        <v>206</v>
      </c>
      <c r="H177" s="208">
        <v>5</v>
      </c>
      <c r="I177" s="209"/>
      <c r="J177" s="210">
        <f>ROUND(I177*H177,2)</f>
        <v>0</v>
      </c>
      <c r="K177" s="206" t="s">
        <v>132</v>
      </c>
      <c r="L177" s="44"/>
      <c r="M177" s="211" t="s">
        <v>19</v>
      </c>
      <c r="N177" s="212" t="s">
        <v>44</v>
      </c>
      <c r="O177" s="84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181</v>
      </c>
      <c r="AT177" s="215" t="s">
        <v>128</v>
      </c>
      <c r="AU177" s="215" t="s">
        <v>83</v>
      </c>
      <c r="AY177" s="17" t="s">
        <v>124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181</v>
      </c>
      <c r="BM177" s="215" t="s">
        <v>431</v>
      </c>
    </row>
    <row r="178" s="2" customFormat="1">
      <c r="A178" s="38"/>
      <c r="B178" s="39"/>
      <c r="C178" s="40"/>
      <c r="D178" s="217" t="s">
        <v>135</v>
      </c>
      <c r="E178" s="40"/>
      <c r="F178" s="218" t="s">
        <v>432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135</v>
      </c>
      <c r="AU178" s="17" t="s">
        <v>83</v>
      </c>
    </row>
    <row r="179" s="2" customFormat="1">
      <c r="A179" s="38"/>
      <c r="B179" s="39"/>
      <c r="C179" s="40"/>
      <c r="D179" s="222" t="s">
        <v>137</v>
      </c>
      <c r="E179" s="40"/>
      <c r="F179" s="223" t="s">
        <v>433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137</v>
      </c>
      <c r="AU179" s="17" t="s">
        <v>83</v>
      </c>
    </row>
    <row r="180" s="2" customFormat="1" ht="16.5" customHeight="1">
      <c r="A180" s="38"/>
      <c r="B180" s="39"/>
      <c r="C180" s="235" t="s">
        <v>434</v>
      </c>
      <c r="D180" s="235" t="s">
        <v>211</v>
      </c>
      <c r="E180" s="236" t="s">
        <v>435</v>
      </c>
      <c r="F180" s="237" t="s">
        <v>436</v>
      </c>
      <c r="G180" s="238" t="s">
        <v>206</v>
      </c>
      <c r="H180" s="239">
        <v>3</v>
      </c>
      <c r="I180" s="240"/>
      <c r="J180" s="241">
        <f>ROUND(I180*H180,2)</f>
        <v>0</v>
      </c>
      <c r="K180" s="237" t="s">
        <v>19</v>
      </c>
      <c r="L180" s="242"/>
      <c r="M180" s="243" t="s">
        <v>19</v>
      </c>
      <c r="N180" s="244" t="s">
        <v>44</v>
      </c>
      <c r="O180" s="84"/>
      <c r="P180" s="213">
        <f>O180*H180</f>
        <v>0</v>
      </c>
      <c r="Q180" s="213">
        <v>0.050000000000000003</v>
      </c>
      <c r="R180" s="213">
        <f>Q180*H180</f>
        <v>0.15000000000000002</v>
      </c>
      <c r="S180" s="213">
        <v>0</v>
      </c>
      <c r="T180" s="214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5" t="s">
        <v>214</v>
      </c>
      <c r="AT180" s="215" t="s">
        <v>211</v>
      </c>
      <c r="AU180" s="215" t="s">
        <v>83</v>
      </c>
      <c r="AY180" s="17" t="s">
        <v>124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7" t="s">
        <v>81</v>
      </c>
      <c r="BK180" s="216">
        <f>ROUND(I180*H180,2)</f>
        <v>0</v>
      </c>
      <c r="BL180" s="17" t="s">
        <v>181</v>
      </c>
      <c r="BM180" s="215" t="s">
        <v>437</v>
      </c>
    </row>
    <row r="181" s="2" customFormat="1">
      <c r="A181" s="38"/>
      <c r="B181" s="39"/>
      <c r="C181" s="40"/>
      <c r="D181" s="217" t="s">
        <v>135</v>
      </c>
      <c r="E181" s="40"/>
      <c r="F181" s="218" t="s">
        <v>436</v>
      </c>
      <c r="G181" s="40"/>
      <c r="H181" s="40"/>
      <c r="I181" s="219"/>
      <c r="J181" s="40"/>
      <c r="K181" s="40"/>
      <c r="L181" s="44"/>
      <c r="M181" s="220"/>
      <c r="N181" s="221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135</v>
      </c>
      <c r="AU181" s="17" t="s">
        <v>83</v>
      </c>
    </row>
    <row r="182" s="2" customFormat="1">
      <c r="A182" s="38"/>
      <c r="B182" s="39"/>
      <c r="C182" s="40"/>
      <c r="D182" s="217" t="s">
        <v>147</v>
      </c>
      <c r="E182" s="40"/>
      <c r="F182" s="234" t="s">
        <v>438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147</v>
      </c>
      <c r="AU182" s="17" t="s">
        <v>83</v>
      </c>
    </row>
    <row r="183" s="2" customFormat="1" ht="16.5" customHeight="1">
      <c r="A183" s="38"/>
      <c r="B183" s="39"/>
      <c r="C183" s="235" t="s">
        <v>439</v>
      </c>
      <c r="D183" s="235" t="s">
        <v>211</v>
      </c>
      <c r="E183" s="236" t="s">
        <v>440</v>
      </c>
      <c r="F183" s="237" t="s">
        <v>441</v>
      </c>
      <c r="G183" s="238" t="s">
        <v>206</v>
      </c>
      <c r="H183" s="239">
        <v>2</v>
      </c>
      <c r="I183" s="240"/>
      <c r="J183" s="241">
        <f>ROUND(I183*H183,2)</f>
        <v>0</v>
      </c>
      <c r="K183" s="237" t="s">
        <v>19</v>
      </c>
      <c r="L183" s="242"/>
      <c r="M183" s="243" t="s">
        <v>19</v>
      </c>
      <c r="N183" s="244" t="s">
        <v>44</v>
      </c>
      <c r="O183" s="84"/>
      <c r="P183" s="213">
        <f>O183*H183</f>
        <v>0</v>
      </c>
      <c r="Q183" s="213">
        <v>0.050000000000000003</v>
      </c>
      <c r="R183" s="213">
        <f>Q183*H183</f>
        <v>0.10000000000000001</v>
      </c>
      <c r="S183" s="213">
        <v>0</v>
      </c>
      <c r="T183" s="214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5" t="s">
        <v>214</v>
      </c>
      <c r="AT183" s="215" t="s">
        <v>211</v>
      </c>
      <c r="AU183" s="215" t="s">
        <v>83</v>
      </c>
      <c r="AY183" s="17" t="s">
        <v>124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7" t="s">
        <v>81</v>
      </c>
      <c r="BK183" s="216">
        <f>ROUND(I183*H183,2)</f>
        <v>0</v>
      </c>
      <c r="BL183" s="17" t="s">
        <v>181</v>
      </c>
      <c r="BM183" s="215" t="s">
        <v>442</v>
      </c>
    </row>
    <row r="184" s="2" customFormat="1">
      <c r="A184" s="38"/>
      <c r="B184" s="39"/>
      <c r="C184" s="40"/>
      <c r="D184" s="217" t="s">
        <v>135</v>
      </c>
      <c r="E184" s="40"/>
      <c r="F184" s="218" t="s">
        <v>441</v>
      </c>
      <c r="G184" s="40"/>
      <c r="H184" s="40"/>
      <c r="I184" s="219"/>
      <c r="J184" s="40"/>
      <c r="K184" s="40"/>
      <c r="L184" s="44"/>
      <c r="M184" s="220"/>
      <c r="N184" s="221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135</v>
      </c>
      <c r="AU184" s="17" t="s">
        <v>83</v>
      </c>
    </row>
    <row r="185" s="2" customFormat="1" ht="16.5" customHeight="1">
      <c r="A185" s="38"/>
      <c r="B185" s="39"/>
      <c r="C185" s="204" t="s">
        <v>443</v>
      </c>
      <c r="D185" s="204" t="s">
        <v>128</v>
      </c>
      <c r="E185" s="205" t="s">
        <v>444</v>
      </c>
      <c r="F185" s="206" t="s">
        <v>445</v>
      </c>
      <c r="G185" s="207" t="s">
        <v>206</v>
      </c>
      <c r="H185" s="208">
        <v>1</v>
      </c>
      <c r="I185" s="209"/>
      <c r="J185" s="210">
        <f>ROUND(I185*H185,2)</f>
        <v>0</v>
      </c>
      <c r="K185" s="206" t="s">
        <v>132</v>
      </c>
      <c r="L185" s="44"/>
      <c r="M185" s="211" t="s">
        <v>19</v>
      </c>
      <c r="N185" s="212" t="s">
        <v>44</v>
      </c>
      <c r="O185" s="84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5" t="s">
        <v>181</v>
      </c>
      <c r="AT185" s="215" t="s">
        <v>128</v>
      </c>
      <c r="AU185" s="215" t="s">
        <v>83</v>
      </c>
      <c r="AY185" s="17" t="s">
        <v>124</v>
      </c>
      <c r="BE185" s="216">
        <f>IF(N185="základní",J185,0)</f>
        <v>0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7" t="s">
        <v>81</v>
      </c>
      <c r="BK185" s="216">
        <f>ROUND(I185*H185,2)</f>
        <v>0</v>
      </c>
      <c r="BL185" s="17" t="s">
        <v>181</v>
      </c>
      <c r="BM185" s="215" t="s">
        <v>446</v>
      </c>
    </row>
    <row r="186" s="2" customFormat="1">
      <c r="A186" s="38"/>
      <c r="B186" s="39"/>
      <c r="C186" s="40"/>
      <c r="D186" s="217" t="s">
        <v>135</v>
      </c>
      <c r="E186" s="40"/>
      <c r="F186" s="218" t="s">
        <v>447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135</v>
      </c>
      <c r="AU186" s="17" t="s">
        <v>83</v>
      </c>
    </row>
    <row r="187" s="2" customFormat="1">
      <c r="A187" s="38"/>
      <c r="B187" s="39"/>
      <c r="C187" s="40"/>
      <c r="D187" s="222" t="s">
        <v>137</v>
      </c>
      <c r="E187" s="40"/>
      <c r="F187" s="223" t="s">
        <v>448</v>
      </c>
      <c r="G187" s="40"/>
      <c r="H187" s="40"/>
      <c r="I187" s="219"/>
      <c r="J187" s="40"/>
      <c r="K187" s="40"/>
      <c r="L187" s="44"/>
      <c r="M187" s="220"/>
      <c r="N187" s="221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137</v>
      </c>
      <c r="AU187" s="17" t="s">
        <v>83</v>
      </c>
    </row>
    <row r="188" s="2" customFormat="1" ht="21.75" customHeight="1">
      <c r="A188" s="38"/>
      <c r="B188" s="39"/>
      <c r="C188" s="204" t="s">
        <v>151</v>
      </c>
      <c r="D188" s="204" t="s">
        <v>128</v>
      </c>
      <c r="E188" s="205" t="s">
        <v>449</v>
      </c>
      <c r="F188" s="206" t="s">
        <v>450</v>
      </c>
      <c r="G188" s="207" t="s">
        <v>268</v>
      </c>
      <c r="H188" s="208">
        <v>65</v>
      </c>
      <c r="I188" s="209"/>
      <c r="J188" s="210">
        <f>ROUND(I188*H188,2)</f>
        <v>0</v>
      </c>
      <c r="K188" s="206" t="s">
        <v>132</v>
      </c>
      <c r="L188" s="44"/>
      <c r="M188" s="211" t="s">
        <v>19</v>
      </c>
      <c r="N188" s="212" t="s">
        <v>44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181</v>
      </c>
      <c r="AT188" s="215" t="s">
        <v>128</v>
      </c>
      <c r="AU188" s="215" t="s">
        <v>83</v>
      </c>
      <c r="AY188" s="17" t="s">
        <v>124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81</v>
      </c>
      <c r="BK188" s="216">
        <f>ROUND(I188*H188,2)</f>
        <v>0</v>
      </c>
      <c r="BL188" s="17" t="s">
        <v>181</v>
      </c>
      <c r="BM188" s="215" t="s">
        <v>451</v>
      </c>
    </row>
    <row r="189" s="2" customFormat="1">
      <c r="A189" s="38"/>
      <c r="B189" s="39"/>
      <c r="C189" s="40"/>
      <c r="D189" s="217" t="s">
        <v>135</v>
      </c>
      <c r="E189" s="40"/>
      <c r="F189" s="218" t="s">
        <v>450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135</v>
      </c>
      <c r="AU189" s="17" t="s">
        <v>83</v>
      </c>
    </row>
    <row r="190" s="2" customFormat="1">
      <c r="A190" s="38"/>
      <c r="B190" s="39"/>
      <c r="C190" s="40"/>
      <c r="D190" s="222" t="s">
        <v>137</v>
      </c>
      <c r="E190" s="40"/>
      <c r="F190" s="223" t="s">
        <v>452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137</v>
      </c>
      <c r="AU190" s="17" t="s">
        <v>83</v>
      </c>
    </row>
    <row r="191" s="2" customFormat="1" ht="16.5" customHeight="1">
      <c r="A191" s="38"/>
      <c r="B191" s="39"/>
      <c r="C191" s="235" t="s">
        <v>158</v>
      </c>
      <c r="D191" s="235" t="s">
        <v>211</v>
      </c>
      <c r="E191" s="236" t="s">
        <v>453</v>
      </c>
      <c r="F191" s="237" t="s">
        <v>454</v>
      </c>
      <c r="G191" s="238" t="s">
        <v>268</v>
      </c>
      <c r="H191" s="239">
        <v>66.950000000000003</v>
      </c>
      <c r="I191" s="240"/>
      <c r="J191" s="241">
        <f>ROUND(I191*H191,2)</f>
        <v>0</v>
      </c>
      <c r="K191" s="237" t="s">
        <v>132</v>
      </c>
      <c r="L191" s="242"/>
      <c r="M191" s="243" t="s">
        <v>19</v>
      </c>
      <c r="N191" s="244" t="s">
        <v>44</v>
      </c>
      <c r="O191" s="84"/>
      <c r="P191" s="213">
        <f>O191*H191</f>
        <v>0</v>
      </c>
      <c r="Q191" s="213">
        <v>0.0014</v>
      </c>
      <c r="R191" s="213">
        <f>Q191*H191</f>
        <v>0.093730000000000008</v>
      </c>
      <c r="S191" s="213">
        <v>0</v>
      </c>
      <c r="T191" s="214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5" t="s">
        <v>214</v>
      </c>
      <c r="AT191" s="215" t="s">
        <v>211</v>
      </c>
      <c r="AU191" s="215" t="s">
        <v>83</v>
      </c>
      <c r="AY191" s="17" t="s">
        <v>124</v>
      </c>
      <c r="BE191" s="216">
        <f>IF(N191="základní",J191,0)</f>
        <v>0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7" t="s">
        <v>81</v>
      </c>
      <c r="BK191" s="216">
        <f>ROUND(I191*H191,2)</f>
        <v>0</v>
      </c>
      <c r="BL191" s="17" t="s">
        <v>181</v>
      </c>
      <c r="BM191" s="215" t="s">
        <v>455</v>
      </c>
    </row>
    <row r="192" s="2" customFormat="1">
      <c r="A192" s="38"/>
      <c r="B192" s="39"/>
      <c r="C192" s="40"/>
      <c r="D192" s="217" t="s">
        <v>135</v>
      </c>
      <c r="E192" s="40"/>
      <c r="F192" s="218" t="s">
        <v>456</v>
      </c>
      <c r="G192" s="40"/>
      <c r="H192" s="40"/>
      <c r="I192" s="219"/>
      <c r="J192" s="40"/>
      <c r="K192" s="40"/>
      <c r="L192" s="44"/>
      <c r="M192" s="220"/>
      <c r="N192" s="221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135</v>
      </c>
      <c r="AU192" s="17" t="s">
        <v>83</v>
      </c>
    </row>
    <row r="193" s="13" customFormat="1">
      <c r="A193" s="13"/>
      <c r="B193" s="224"/>
      <c r="C193" s="225"/>
      <c r="D193" s="217" t="s">
        <v>139</v>
      </c>
      <c r="E193" s="225"/>
      <c r="F193" s="226" t="s">
        <v>457</v>
      </c>
      <c r="G193" s="225"/>
      <c r="H193" s="227">
        <v>66.950000000000003</v>
      </c>
      <c r="I193" s="228"/>
      <c r="J193" s="225"/>
      <c r="K193" s="225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139</v>
      </c>
      <c r="AU193" s="233" t="s">
        <v>83</v>
      </c>
      <c r="AV193" s="13" t="s">
        <v>83</v>
      </c>
      <c r="AW193" s="13" t="s">
        <v>4</v>
      </c>
      <c r="AX193" s="13" t="s">
        <v>81</v>
      </c>
      <c r="AY193" s="233" t="s">
        <v>124</v>
      </c>
    </row>
    <row r="194" s="2" customFormat="1" ht="21.75" customHeight="1">
      <c r="A194" s="38"/>
      <c r="B194" s="39"/>
      <c r="C194" s="204" t="s">
        <v>240</v>
      </c>
      <c r="D194" s="204" t="s">
        <v>128</v>
      </c>
      <c r="E194" s="205" t="s">
        <v>458</v>
      </c>
      <c r="F194" s="206" t="s">
        <v>459</v>
      </c>
      <c r="G194" s="207" t="s">
        <v>268</v>
      </c>
      <c r="H194" s="208">
        <v>160.19399999999999</v>
      </c>
      <c r="I194" s="209"/>
      <c r="J194" s="210">
        <f>ROUND(I194*H194,2)</f>
        <v>0</v>
      </c>
      <c r="K194" s="206" t="s">
        <v>132</v>
      </c>
      <c r="L194" s="44"/>
      <c r="M194" s="211" t="s">
        <v>19</v>
      </c>
      <c r="N194" s="212" t="s">
        <v>44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181</v>
      </c>
      <c r="AT194" s="215" t="s">
        <v>128</v>
      </c>
      <c r="AU194" s="215" t="s">
        <v>83</v>
      </c>
      <c r="AY194" s="17" t="s">
        <v>124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181</v>
      </c>
      <c r="BM194" s="215" t="s">
        <v>460</v>
      </c>
    </row>
    <row r="195" s="2" customFormat="1">
      <c r="A195" s="38"/>
      <c r="B195" s="39"/>
      <c r="C195" s="40"/>
      <c r="D195" s="217" t="s">
        <v>135</v>
      </c>
      <c r="E195" s="40"/>
      <c r="F195" s="218" t="s">
        <v>459</v>
      </c>
      <c r="G195" s="40"/>
      <c r="H195" s="40"/>
      <c r="I195" s="219"/>
      <c r="J195" s="40"/>
      <c r="K195" s="40"/>
      <c r="L195" s="44"/>
      <c r="M195" s="220"/>
      <c r="N195" s="221"/>
      <c r="O195" s="84"/>
      <c r="P195" s="84"/>
      <c r="Q195" s="84"/>
      <c r="R195" s="84"/>
      <c r="S195" s="84"/>
      <c r="T195" s="85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135</v>
      </c>
      <c r="AU195" s="17" t="s">
        <v>83</v>
      </c>
    </row>
    <row r="196" s="2" customFormat="1">
      <c r="A196" s="38"/>
      <c r="B196" s="39"/>
      <c r="C196" s="40"/>
      <c r="D196" s="222" t="s">
        <v>137</v>
      </c>
      <c r="E196" s="40"/>
      <c r="F196" s="223" t="s">
        <v>461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137</v>
      </c>
      <c r="AU196" s="17" t="s">
        <v>83</v>
      </c>
    </row>
    <row r="197" s="2" customFormat="1" ht="16.5" customHeight="1">
      <c r="A197" s="38"/>
      <c r="B197" s="39"/>
      <c r="C197" s="235" t="s">
        <v>246</v>
      </c>
      <c r="D197" s="235" t="s">
        <v>211</v>
      </c>
      <c r="E197" s="236" t="s">
        <v>462</v>
      </c>
      <c r="F197" s="237" t="s">
        <v>463</v>
      </c>
      <c r="G197" s="238" t="s">
        <v>268</v>
      </c>
      <c r="H197" s="239">
        <v>165</v>
      </c>
      <c r="I197" s="240"/>
      <c r="J197" s="241">
        <f>ROUND(I197*H197,2)</f>
        <v>0</v>
      </c>
      <c r="K197" s="237" t="s">
        <v>132</v>
      </c>
      <c r="L197" s="242"/>
      <c r="M197" s="243" t="s">
        <v>19</v>
      </c>
      <c r="N197" s="244" t="s">
        <v>44</v>
      </c>
      <c r="O197" s="84"/>
      <c r="P197" s="213">
        <f>O197*H197</f>
        <v>0</v>
      </c>
      <c r="Q197" s="213">
        <v>0.00347</v>
      </c>
      <c r="R197" s="213">
        <f>Q197*H197</f>
        <v>0.57255</v>
      </c>
      <c r="S197" s="213">
        <v>0</v>
      </c>
      <c r="T197" s="21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5" t="s">
        <v>214</v>
      </c>
      <c r="AT197" s="215" t="s">
        <v>211</v>
      </c>
      <c r="AU197" s="215" t="s">
        <v>83</v>
      </c>
      <c r="AY197" s="17" t="s">
        <v>124</v>
      </c>
      <c r="BE197" s="216">
        <f>IF(N197="základní",J197,0)</f>
        <v>0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7" t="s">
        <v>81</v>
      </c>
      <c r="BK197" s="216">
        <f>ROUND(I197*H197,2)</f>
        <v>0</v>
      </c>
      <c r="BL197" s="17" t="s">
        <v>181</v>
      </c>
      <c r="BM197" s="215" t="s">
        <v>464</v>
      </c>
    </row>
    <row r="198" s="2" customFormat="1">
      <c r="A198" s="38"/>
      <c r="B198" s="39"/>
      <c r="C198" s="40"/>
      <c r="D198" s="217" t="s">
        <v>135</v>
      </c>
      <c r="E198" s="40"/>
      <c r="F198" s="218" t="s">
        <v>463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135</v>
      </c>
      <c r="AU198" s="17" t="s">
        <v>83</v>
      </c>
    </row>
    <row r="199" s="13" customFormat="1">
      <c r="A199" s="13"/>
      <c r="B199" s="224"/>
      <c r="C199" s="225"/>
      <c r="D199" s="217" t="s">
        <v>139</v>
      </c>
      <c r="E199" s="225"/>
      <c r="F199" s="226" t="s">
        <v>465</v>
      </c>
      <c r="G199" s="225"/>
      <c r="H199" s="227">
        <v>165</v>
      </c>
      <c r="I199" s="228"/>
      <c r="J199" s="225"/>
      <c r="K199" s="225"/>
      <c r="L199" s="229"/>
      <c r="M199" s="230"/>
      <c r="N199" s="231"/>
      <c r="O199" s="231"/>
      <c r="P199" s="231"/>
      <c r="Q199" s="231"/>
      <c r="R199" s="231"/>
      <c r="S199" s="231"/>
      <c r="T199" s="23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3" t="s">
        <v>139</v>
      </c>
      <c r="AU199" s="233" t="s">
        <v>83</v>
      </c>
      <c r="AV199" s="13" t="s">
        <v>83</v>
      </c>
      <c r="AW199" s="13" t="s">
        <v>4</v>
      </c>
      <c r="AX199" s="13" t="s">
        <v>81</v>
      </c>
      <c r="AY199" s="233" t="s">
        <v>124</v>
      </c>
    </row>
    <row r="200" s="2" customFormat="1" ht="16.5" customHeight="1">
      <c r="A200" s="38"/>
      <c r="B200" s="39"/>
      <c r="C200" s="235" t="s">
        <v>141</v>
      </c>
      <c r="D200" s="235" t="s">
        <v>211</v>
      </c>
      <c r="E200" s="236" t="s">
        <v>466</v>
      </c>
      <c r="F200" s="237" t="s">
        <v>467</v>
      </c>
      <c r="G200" s="238" t="s">
        <v>206</v>
      </c>
      <c r="H200" s="239">
        <v>2</v>
      </c>
      <c r="I200" s="240"/>
      <c r="J200" s="241">
        <f>ROUND(I200*H200,2)</f>
        <v>0</v>
      </c>
      <c r="K200" s="237" t="s">
        <v>132</v>
      </c>
      <c r="L200" s="242"/>
      <c r="M200" s="243" t="s">
        <v>19</v>
      </c>
      <c r="N200" s="244" t="s">
        <v>44</v>
      </c>
      <c r="O200" s="84"/>
      <c r="P200" s="213">
        <f>O200*H200</f>
        <v>0</v>
      </c>
      <c r="Q200" s="213">
        <v>0.017999999999999999</v>
      </c>
      <c r="R200" s="213">
        <f>Q200*H200</f>
        <v>0.035999999999999997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214</v>
      </c>
      <c r="AT200" s="215" t="s">
        <v>211</v>
      </c>
      <c r="AU200" s="215" t="s">
        <v>83</v>
      </c>
      <c r="AY200" s="17" t="s">
        <v>124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81</v>
      </c>
      <c r="BK200" s="216">
        <f>ROUND(I200*H200,2)</f>
        <v>0</v>
      </c>
      <c r="BL200" s="17" t="s">
        <v>181</v>
      </c>
      <c r="BM200" s="215" t="s">
        <v>468</v>
      </c>
    </row>
    <row r="201" s="2" customFormat="1">
      <c r="A201" s="38"/>
      <c r="B201" s="39"/>
      <c r="C201" s="40"/>
      <c r="D201" s="217" t="s">
        <v>135</v>
      </c>
      <c r="E201" s="40"/>
      <c r="F201" s="218" t="s">
        <v>469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135</v>
      </c>
      <c r="AU201" s="17" t="s">
        <v>83</v>
      </c>
    </row>
    <row r="202" s="2" customFormat="1" ht="24.15" customHeight="1">
      <c r="A202" s="38"/>
      <c r="B202" s="39"/>
      <c r="C202" s="204" t="s">
        <v>188</v>
      </c>
      <c r="D202" s="204" t="s">
        <v>128</v>
      </c>
      <c r="E202" s="205" t="s">
        <v>470</v>
      </c>
      <c r="F202" s="206" t="s">
        <v>471</v>
      </c>
      <c r="G202" s="207" t="s">
        <v>206</v>
      </c>
      <c r="H202" s="208">
        <v>3</v>
      </c>
      <c r="I202" s="209"/>
      <c r="J202" s="210">
        <f>ROUND(I202*H202,2)</f>
        <v>0</v>
      </c>
      <c r="K202" s="206" t="s">
        <v>132</v>
      </c>
      <c r="L202" s="44"/>
      <c r="M202" s="211" t="s">
        <v>19</v>
      </c>
      <c r="N202" s="212" t="s">
        <v>44</v>
      </c>
      <c r="O202" s="84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181</v>
      </c>
      <c r="AT202" s="215" t="s">
        <v>128</v>
      </c>
      <c r="AU202" s="215" t="s">
        <v>83</v>
      </c>
      <c r="AY202" s="17" t="s">
        <v>124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81</v>
      </c>
      <c r="BK202" s="216">
        <f>ROUND(I202*H202,2)</f>
        <v>0</v>
      </c>
      <c r="BL202" s="17" t="s">
        <v>181</v>
      </c>
      <c r="BM202" s="215" t="s">
        <v>472</v>
      </c>
    </row>
    <row r="203" s="2" customFormat="1">
      <c r="A203" s="38"/>
      <c r="B203" s="39"/>
      <c r="C203" s="40"/>
      <c r="D203" s="217" t="s">
        <v>135</v>
      </c>
      <c r="E203" s="40"/>
      <c r="F203" s="218" t="s">
        <v>471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135</v>
      </c>
      <c r="AU203" s="17" t="s">
        <v>83</v>
      </c>
    </row>
    <row r="204" s="2" customFormat="1">
      <c r="A204" s="38"/>
      <c r="B204" s="39"/>
      <c r="C204" s="40"/>
      <c r="D204" s="222" t="s">
        <v>137</v>
      </c>
      <c r="E204" s="40"/>
      <c r="F204" s="223" t="s">
        <v>473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137</v>
      </c>
      <c r="AU204" s="17" t="s">
        <v>83</v>
      </c>
    </row>
    <row r="205" s="2" customFormat="1" ht="16.5" customHeight="1">
      <c r="A205" s="38"/>
      <c r="B205" s="39"/>
      <c r="C205" s="235" t="s">
        <v>196</v>
      </c>
      <c r="D205" s="235" t="s">
        <v>211</v>
      </c>
      <c r="E205" s="236" t="s">
        <v>474</v>
      </c>
      <c r="F205" s="237" t="s">
        <v>475</v>
      </c>
      <c r="G205" s="238" t="s">
        <v>206</v>
      </c>
      <c r="H205" s="239">
        <v>3</v>
      </c>
      <c r="I205" s="240"/>
      <c r="J205" s="241">
        <f>ROUND(I205*H205,2)</f>
        <v>0</v>
      </c>
      <c r="K205" s="237" t="s">
        <v>132</v>
      </c>
      <c r="L205" s="242"/>
      <c r="M205" s="243" t="s">
        <v>19</v>
      </c>
      <c r="N205" s="244" t="s">
        <v>44</v>
      </c>
      <c r="O205" s="84"/>
      <c r="P205" s="213">
        <f>O205*H205</f>
        <v>0</v>
      </c>
      <c r="Q205" s="213">
        <v>0.001</v>
      </c>
      <c r="R205" s="213">
        <f>Q205*H205</f>
        <v>0.0030000000000000001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214</v>
      </c>
      <c r="AT205" s="215" t="s">
        <v>211</v>
      </c>
      <c r="AU205" s="215" t="s">
        <v>83</v>
      </c>
      <c r="AY205" s="17" t="s">
        <v>124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181</v>
      </c>
      <c r="BM205" s="215" t="s">
        <v>476</v>
      </c>
    </row>
    <row r="206" s="2" customFormat="1">
      <c r="A206" s="38"/>
      <c r="B206" s="39"/>
      <c r="C206" s="40"/>
      <c r="D206" s="217" t="s">
        <v>135</v>
      </c>
      <c r="E206" s="40"/>
      <c r="F206" s="218" t="s">
        <v>475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135</v>
      </c>
      <c r="AU206" s="17" t="s">
        <v>83</v>
      </c>
    </row>
    <row r="207" s="2" customFormat="1" ht="16.5" customHeight="1">
      <c r="A207" s="38"/>
      <c r="B207" s="39"/>
      <c r="C207" s="204" t="s">
        <v>477</v>
      </c>
      <c r="D207" s="204" t="s">
        <v>128</v>
      </c>
      <c r="E207" s="205" t="s">
        <v>478</v>
      </c>
      <c r="F207" s="206" t="s">
        <v>479</v>
      </c>
      <c r="G207" s="207" t="s">
        <v>480</v>
      </c>
      <c r="H207" s="208">
        <v>75</v>
      </c>
      <c r="I207" s="209"/>
      <c r="J207" s="210">
        <f>ROUND(I207*H207,2)</f>
        <v>0</v>
      </c>
      <c r="K207" s="206" t="s">
        <v>132</v>
      </c>
      <c r="L207" s="44"/>
      <c r="M207" s="211" t="s">
        <v>19</v>
      </c>
      <c r="N207" s="212" t="s">
        <v>44</v>
      </c>
      <c r="O207" s="84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5" t="s">
        <v>181</v>
      </c>
      <c r="AT207" s="215" t="s">
        <v>128</v>
      </c>
      <c r="AU207" s="215" t="s">
        <v>83</v>
      </c>
      <c r="AY207" s="17" t="s">
        <v>124</v>
      </c>
      <c r="BE207" s="216">
        <f>IF(N207="základní",J207,0)</f>
        <v>0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7" t="s">
        <v>81</v>
      </c>
      <c r="BK207" s="216">
        <f>ROUND(I207*H207,2)</f>
        <v>0</v>
      </c>
      <c r="BL207" s="17" t="s">
        <v>181</v>
      </c>
      <c r="BM207" s="215" t="s">
        <v>481</v>
      </c>
    </row>
    <row r="208" s="2" customFormat="1">
      <c r="A208" s="38"/>
      <c r="B208" s="39"/>
      <c r="C208" s="40"/>
      <c r="D208" s="217" t="s">
        <v>135</v>
      </c>
      <c r="E208" s="40"/>
      <c r="F208" s="218" t="s">
        <v>479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135</v>
      </c>
      <c r="AU208" s="17" t="s">
        <v>83</v>
      </c>
    </row>
    <row r="209" s="2" customFormat="1">
      <c r="A209" s="38"/>
      <c r="B209" s="39"/>
      <c r="C209" s="40"/>
      <c r="D209" s="222" t="s">
        <v>137</v>
      </c>
      <c r="E209" s="40"/>
      <c r="F209" s="223" t="s">
        <v>482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137</v>
      </c>
      <c r="AU209" s="17" t="s">
        <v>83</v>
      </c>
    </row>
    <row r="210" s="2" customFormat="1" ht="16.5" customHeight="1">
      <c r="A210" s="38"/>
      <c r="B210" s="39"/>
      <c r="C210" s="235" t="s">
        <v>483</v>
      </c>
      <c r="D210" s="235" t="s">
        <v>211</v>
      </c>
      <c r="E210" s="236" t="s">
        <v>484</v>
      </c>
      <c r="F210" s="237" t="s">
        <v>485</v>
      </c>
      <c r="G210" s="238" t="s">
        <v>480</v>
      </c>
      <c r="H210" s="239">
        <v>75</v>
      </c>
      <c r="I210" s="240"/>
      <c r="J210" s="241">
        <f>ROUND(I210*H210,2)</f>
        <v>0</v>
      </c>
      <c r="K210" s="237" t="s">
        <v>132</v>
      </c>
      <c r="L210" s="242"/>
      <c r="M210" s="243" t="s">
        <v>19</v>
      </c>
      <c r="N210" s="244" t="s">
        <v>44</v>
      </c>
      <c r="O210" s="84"/>
      <c r="P210" s="213">
        <f>O210*H210</f>
        <v>0</v>
      </c>
      <c r="Q210" s="213">
        <v>0.001</v>
      </c>
      <c r="R210" s="213">
        <f>Q210*H210</f>
        <v>0.074999999999999997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214</v>
      </c>
      <c r="AT210" s="215" t="s">
        <v>211</v>
      </c>
      <c r="AU210" s="215" t="s">
        <v>83</v>
      </c>
      <c r="AY210" s="17" t="s">
        <v>124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81</v>
      </c>
      <c r="BK210" s="216">
        <f>ROUND(I210*H210,2)</f>
        <v>0</v>
      </c>
      <c r="BL210" s="17" t="s">
        <v>181</v>
      </c>
      <c r="BM210" s="215" t="s">
        <v>486</v>
      </c>
    </row>
    <row r="211" s="2" customFormat="1">
      <c r="A211" s="38"/>
      <c r="B211" s="39"/>
      <c r="C211" s="40"/>
      <c r="D211" s="217" t="s">
        <v>135</v>
      </c>
      <c r="E211" s="40"/>
      <c r="F211" s="218" t="s">
        <v>485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135</v>
      </c>
      <c r="AU211" s="17" t="s">
        <v>83</v>
      </c>
    </row>
    <row r="212" s="2" customFormat="1" ht="16.5" customHeight="1">
      <c r="A212" s="38"/>
      <c r="B212" s="39"/>
      <c r="C212" s="204" t="s">
        <v>487</v>
      </c>
      <c r="D212" s="204" t="s">
        <v>128</v>
      </c>
      <c r="E212" s="205" t="s">
        <v>488</v>
      </c>
      <c r="F212" s="206" t="s">
        <v>489</v>
      </c>
      <c r="G212" s="207" t="s">
        <v>480</v>
      </c>
      <c r="H212" s="208">
        <v>75</v>
      </c>
      <c r="I212" s="209"/>
      <c r="J212" s="210">
        <f>ROUND(I212*H212,2)</f>
        <v>0</v>
      </c>
      <c r="K212" s="206" t="s">
        <v>132</v>
      </c>
      <c r="L212" s="44"/>
      <c r="M212" s="211" t="s">
        <v>19</v>
      </c>
      <c r="N212" s="212" t="s">
        <v>44</v>
      </c>
      <c r="O212" s="84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5" t="s">
        <v>181</v>
      </c>
      <c r="AT212" s="215" t="s">
        <v>128</v>
      </c>
      <c r="AU212" s="215" t="s">
        <v>83</v>
      </c>
      <c r="AY212" s="17" t="s">
        <v>124</v>
      </c>
      <c r="BE212" s="216">
        <f>IF(N212="základní",J212,0)</f>
        <v>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7" t="s">
        <v>81</v>
      </c>
      <c r="BK212" s="216">
        <f>ROUND(I212*H212,2)</f>
        <v>0</v>
      </c>
      <c r="BL212" s="17" t="s">
        <v>181</v>
      </c>
      <c r="BM212" s="215" t="s">
        <v>490</v>
      </c>
    </row>
    <row r="213" s="2" customFormat="1">
      <c r="A213" s="38"/>
      <c r="B213" s="39"/>
      <c r="C213" s="40"/>
      <c r="D213" s="217" t="s">
        <v>135</v>
      </c>
      <c r="E213" s="40"/>
      <c r="F213" s="218" t="s">
        <v>489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135</v>
      </c>
      <c r="AU213" s="17" t="s">
        <v>83</v>
      </c>
    </row>
    <row r="214" s="2" customFormat="1">
      <c r="A214" s="38"/>
      <c r="B214" s="39"/>
      <c r="C214" s="40"/>
      <c r="D214" s="222" t="s">
        <v>137</v>
      </c>
      <c r="E214" s="40"/>
      <c r="F214" s="223" t="s">
        <v>491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137</v>
      </c>
      <c r="AU214" s="17" t="s">
        <v>83</v>
      </c>
    </row>
    <row r="215" s="2" customFormat="1" ht="16.5" customHeight="1">
      <c r="A215" s="38"/>
      <c r="B215" s="39"/>
      <c r="C215" s="204" t="s">
        <v>125</v>
      </c>
      <c r="D215" s="204" t="s">
        <v>128</v>
      </c>
      <c r="E215" s="205" t="s">
        <v>492</v>
      </c>
      <c r="F215" s="206" t="s">
        <v>493</v>
      </c>
      <c r="G215" s="207" t="s">
        <v>154</v>
      </c>
      <c r="H215" s="208">
        <v>2.0499999999999998</v>
      </c>
      <c r="I215" s="209"/>
      <c r="J215" s="210">
        <f>ROUND(I215*H215,2)</f>
        <v>0</v>
      </c>
      <c r="K215" s="206" t="s">
        <v>132</v>
      </c>
      <c r="L215" s="44"/>
      <c r="M215" s="211" t="s">
        <v>19</v>
      </c>
      <c r="N215" s="212" t="s">
        <v>44</v>
      </c>
      <c r="O215" s="84"/>
      <c r="P215" s="213">
        <f>O215*H215</f>
        <v>0</v>
      </c>
      <c r="Q215" s="213">
        <v>0</v>
      </c>
      <c r="R215" s="213">
        <f>Q215*H215</f>
        <v>0</v>
      </c>
      <c r="S215" s="213">
        <v>0</v>
      </c>
      <c r="T215" s="214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5" t="s">
        <v>181</v>
      </c>
      <c r="AT215" s="215" t="s">
        <v>128</v>
      </c>
      <c r="AU215" s="215" t="s">
        <v>83</v>
      </c>
      <c r="AY215" s="17" t="s">
        <v>124</v>
      </c>
      <c r="BE215" s="216">
        <f>IF(N215="základní",J215,0)</f>
        <v>0</v>
      </c>
      <c r="BF215" s="216">
        <f>IF(N215="snížená",J215,0)</f>
        <v>0</v>
      </c>
      <c r="BG215" s="216">
        <f>IF(N215="zákl. přenesená",J215,0)</f>
        <v>0</v>
      </c>
      <c r="BH215" s="216">
        <f>IF(N215="sníž. přenesená",J215,0)</f>
        <v>0</v>
      </c>
      <c r="BI215" s="216">
        <f>IF(N215="nulová",J215,0)</f>
        <v>0</v>
      </c>
      <c r="BJ215" s="17" t="s">
        <v>81</v>
      </c>
      <c r="BK215" s="216">
        <f>ROUND(I215*H215,2)</f>
        <v>0</v>
      </c>
      <c r="BL215" s="17" t="s">
        <v>181</v>
      </c>
      <c r="BM215" s="215" t="s">
        <v>494</v>
      </c>
    </row>
    <row r="216" s="2" customFormat="1">
      <c r="A216" s="38"/>
      <c r="B216" s="39"/>
      <c r="C216" s="40"/>
      <c r="D216" s="217" t="s">
        <v>135</v>
      </c>
      <c r="E216" s="40"/>
      <c r="F216" s="218" t="s">
        <v>495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135</v>
      </c>
      <c r="AU216" s="17" t="s">
        <v>83</v>
      </c>
    </row>
    <row r="217" s="2" customFormat="1">
      <c r="A217" s="38"/>
      <c r="B217" s="39"/>
      <c r="C217" s="40"/>
      <c r="D217" s="222" t="s">
        <v>137</v>
      </c>
      <c r="E217" s="40"/>
      <c r="F217" s="223" t="s">
        <v>496</v>
      </c>
      <c r="G217" s="40"/>
      <c r="H217" s="40"/>
      <c r="I217" s="219"/>
      <c r="J217" s="40"/>
      <c r="K217" s="40"/>
      <c r="L217" s="44"/>
      <c r="M217" s="245"/>
      <c r="N217" s="246"/>
      <c r="O217" s="247"/>
      <c r="P217" s="247"/>
      <c r="Q217" s="247"/>
      <c r="R217" s="247"/>
      <c r="S217" s="247"/>
      <c r="T217" s="248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137</v>
      </c>
      <c r="AU217" s="17" t="s">
        <v>83</v>
      </c>
    </row>
    <row r="218" s="2" customFormat="1" ht="6.96" customHeight="1">
      <c r="A218" s="38"/>
      <c r="B218" s="59"/>
      <c r="C218" s="60"/>
      <c r="D218" s="60"/>
      <c r="E218" s="60"/>
      <c r="F218" s="60"/>
      <c r="G218" s="60"/>
      <c r="H218" s="60"/>
      <c r="I218" s="60"/>
      <c r="J218" s="60"/>
      <c r="K218" s="60"/>
      <c r="L218" s="44"/>
      <c r="M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</sheetData>
  <sheetProtection sheet="1" autoFilter="0" formatColumns="0" formatRows="0" objects="1" scenarios="1" spinCount="100000" saltValue="VPoqMOI4YrF9pssB4pATu8PZZPKZ/TtfpLjV6pzQqXZ3GLLBYSZbSM2qjrgiJEBoLm/AZO6SqNOBpXq2m+8bfA==" hashValue="VB6hhVToSxRguY94YOBx+EnkYIKPuiieHc1cbiv1T7ztY5rPBsiIFIApcKSbcKX4IoSTjsi/shdqqNvJWBGksw==" algorithmName="SHA-512" password="CC35"/>
  <autoFilter ref="C82:K21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4_01/721174042"/>
    <hyperlink ref="F92" r:id="rId2" display="https://podminky.urs.cz/item/CS_URS_2024_01/741910524"/>
    <hyperlink ref="F98" r:id="rId3" display="https://podminky.urs.cz/item/CS_URS_2024_01/751111016"/>
    <hyperlink ref="F103" r:id="rId4" display="https://podminky.urs.cz/item/CS_URS_2024_01/751366022"/>
    <hyperlink ref="F108" r:id="rId5" display="https://podminky.urs.cz/item/CS_URS_2024_01/751366024"/>
    <hyperlink ref="F113" r:id="rId6" display="https://podminky.urs.cz/item/CS_URS_2024_01/751398016"/>
    <hyperlink ref="F118" r:id="rId7" display="https://podminky.urs.cz/item/CS_URS_2024_01/751398032"/>
    <hyperlink ref="F124" r:id="rId8" display="https://podminky.urs.cz/item/CS_URS_2024_01/751398033"/>
    <hyperlink ref="F130" r:id="rId9" display="https://podminky.urs.cz/item/CS_URS_2024_01/751398043"/>
    <hyperlink ref="F135" r:id="rId10" display="https://podminky.urs.cz/item/CS_URS_2024_01/751398101"/>
    <hyperlink ref="F140" r:id="rId11" display="https://podminky.urs.cz/item/CS_URS_2024_01/751398105"/>
    <hyperlink ref="F145" r:id="rId12" display="https://podminky.urs.cz/item/CS_URS_2024_01/751511025"/>
    <hyperlink ref="F151" r:id="rId13" display="https://podminky.urs.cz/item/CS_URS_2024_01/751511121"/>
    <hyperlink ref="F157" r:id="rId14" display="https://podminky.urs.cz/item/CS_URS_2024_01/751511142"/>
    <hyperlink ref="F166" r:id="rId15" display="https://podminky.urs.cz/item/CS_URS_2024_01/751581212"/>
    <hyperlink ref="F169" r:id="rId16" display="https://podminky.urs.cz/item/CS_URS_2024_01/751711132"/>
    <hyperlink ref="F179" r:id="rId17" display="https://podminky.urs.cz/item/CS_URS_2024_01/751721111"/>
    <hyperlink ref="F187" r:id="rId18" display="https://podminky.urs.cz/item/CS_URS_2024_01/751721123R"/>
    <hyperlink ref="F190" r:id="rId19" display="https://podminky.urs.cz/item/CS_URS_2024_01/751791114"/>
    <hyperlink ref="F196" r:id="rId20" display="https://podminky.urs.cz/item/CS_URS_2024_01/751791147R"/>
    <hyperlink ref="F204" r:id="rId21" display="https://podminky.urs.cz/item/CS_URS_2024_01/751792006"/>
    <hyperlink ref="F209" r:id="rId22" display="https://podminky.urs.cz/item/CS_URS_2024_01/751793001"/>
    <hyperlink ref="F214" r:id="rId23" display="https://podminky.urs.cz/item/CS_URS_2024_01/751793010"/>
    <hyperlink ref="F217" r:id="rId24" display="https://podminky.urs.cz/item/CS_URS_2024_01/99875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Krajská zdravotní a.s., Masarykova nemocnice Ústí nad Labem - chlazení datového centra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497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498</v>
      </c>
      <c r="G12" s="38"/>
      <c r="H12" s="38"/>
      <c r="I12" s="132" t="s">
        <v>23</v>
      </c>
      <c r="J12" s="137" t="str">
        <f>'Rekapitulace stavby'!AN8</f>
        <v>18. 6. 2024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>Krajská zdravotní, a.s.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tr">
        <f>IF('Rekapitulace stavby'!AN16="","",'Rekapitulace stavby'!AN16)</f>
        <v/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tr">
        <f>IF('Rekapitulace stavby'!E17="","",'Rekapitulace stavby'!E17)</f>
        <v>Karel Petr</v>
      </c>
      <c r="F21" s="38"/>
      <c r="G21" s="38"/>
      <c r="H21" s="38"/>
      <c r="I21" s="132" t="s">
        <v>28</v>
      </c>
      <c r="J21" s="136" t="str">
        <f>IF('Rekapitulace stavby'!AN17="","",'Rekapitulace stavby'!AN17)</f>
        <v/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>28683218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>NCI.CZ ENGINEERING s.r.o.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ROUND(J82,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ROUND((SUM(BE82:BE195)),  2)</f>
        <v>0</v>
      </c>
      <c r="G33" s="38"/>
      <c r="H33" s="38"/>
      <c r="I33" s="148">
        <v>0.20999999999999999</v>
      </c>
      <c r="J33" s="147">
        <f>ROUND(((SUM(BE82:BE195))*I33),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ROUND((SUM(BF82:BF195)),  2)</f>
        <v>0</v>
      </c>
      <c r="G34" s="38"/>
      <c r="H34" s="38"/>
      <c r="I34" s="148">
        <v>0.12</v>
      </c>
      <c r="J34" s="147">
        <f>ROUND(((SUM(BF82:BF195))*I34),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ROUND((SUM(BG82:BG195)),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ROUND((SUM(BH82:BH195)),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ROUND((SUM(BI82:BI195)),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Krajská zdravotní a.s., Masarykova nemocnice Ústí nad Labem - chlazení datového centra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D1.4 - Silnoproudá elektr...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 xml:space="preserve"> </v>
      </c>
      <c r="G52" s="40"/>
      <c r="H52" s="40"/>
      <c r="I52" s="32" t="s">
        <v>23</v>
      </c>
      <c r="J52" s="72" t="str">
        <f>IF(J12="","",J12)</f>
        <v>18. 6. 2024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Krajská zdravotní, a.s.</v>
      </c>
      <c r="G54" s="40"/>
      <c r="H54" s="40"/>
      <c r="I54" s="32" t="s">
        <v>31</v>
      </c>
      <c r="J54" s="36" t="str">
        <f>E21</f>
        <v>Karel Petr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NCI.CZ ENGINEERING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J82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499</v>
      </c>
      <c r="E60" s="168"/>
      <c r="F60" s="168"/>
      <c r="G60" s="168"/>
      <c r="H60" s="168"/>
      <c r="I60" s="168"/>
      <c r="J60" s="169">
        <f>J83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5"/>
      <c r="C61" s="166"/>
      <c r="D61" s="167" t="s">
        <v>500</v>
      </c>
      <c r="E61" s="168"/>
      <c r="F61" s="168"/>
      <c r="G61" s="168"/>
      <c r="H61" s="168"/>
      <c r="I61" s="168"/>
      <c r="J61" s="169">
        <f>J156</f>
        <v>0</v>
      </c>
      <c r="K61" s="166"/>
      <c r="L61" s="17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5"/>
      <c r="C62" s="166"/>
      <c r="D62" s="167" t="s">
        <v>501</v>
      </c>
      <c r="E62" s="168"/>
      <c r="F62" s="168"/>
      <c r="G62" s="168"/>
      <c r="H62" s="168"/>
      <c r="I62" s="168"/>
      <c r="J62" s="169">
        <f>J175</f>
        <v>0</v>
      </c>
      <c r="K62" s="166"/>
      <c r="L62" s="17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8"/>
      <c r="B63" s="39"/>
      <c r="C63" s="40"/>
      <c r="D63" s="40"/>
      <c r="E63" s="40"/>
      <c r="F63" s="40"/>
      <c r="G63" s="40"/>
      <c r="H63" s="40"/>
      <c r="I63" s="40"/>
      <c r="J63" s="40"/>
      <c r="K63" s="4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4" s="2" customFormat="1" ht="6.96" customHeight="1">
      <c r="A64" s="38"/>
      <c r="B64" s="59"/>
      <c r="C64" s="60"/>
      <c r="D64" s="60"/>
      <c r="E64" s="60"/>
      <c r="F64" s="60"/>
      <c r="G64" s="60"/>
      <c r="H64" s="60"/>
      <c r="I64" s="60"/>
      <c r="J64" s="60"/>
      <c r="K64" s="60"/>
      <c r="L64" s="134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8" s="2" customFormat="1" ht="6.96" customHeight="1">
      <c r="A68" s="38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24.96" customHeight="1">
      <c r="A69" s="38"/>
      <c r="B69" s="39"/>
      <c r="C69" s="23" t="s">
        <v>109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16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160" t="str">
        <f>E7</f>
        <v>Krajská zdravotní a.s., Masarykova nemocnice Ústí nad Labem - chlazení datového centra</v>
      </c>
      <c r="F72" s="32"/>
      <c r="G72" s="32"/>
      <c r="H72" s="32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94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69" t="str">
        <f>E9</f>
        <v>D1.4 - Silnoproudá elektr...</v>
      </c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21</v>
      </c>
      <c r="D76" s="40"/>
      <c r="E76" s="40"/>
      <c r="F76" s="27" t="str">
        <f>F12</f>
        <v xml:space="preserve"> </v>
      </c>
      <c r="G76" s="40"/>
      <c r="H76" s="40"/>
      <c r="I76" s="32" t="s">
        <v>23</v>
      </c>
      <c r="J76" s="72" t="str">
        <f>IF(J12="","",J12)</f>
        <v>18. 6. 2024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5.15" customHeight="1">
      <c r="A78" s="38"/>
      <c r="B78" s="39"/>
      <c r="C78" s="32" t="s">
        <v>25</v>
      </c>
      <c r="D78" s="40"/>
      <c r="E78" s="40"/>
      <c r="F78" s="27" t="str">
        <f>E15</f>
        <v>Krajská zdravotní, a.s.</v>
      </c>
      <c r="G78" s="40"/>
      <c r="H78" s="40"/>
      <c r="I78" s="32" t="s">
        <v>31</v>
      </c>
      <c r="J78" s="36" t="str">
        <f>E21</f>
        <v>Karel Petr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25.65" customHeight="1">
      <c r="A79" s="38"/>
      <c r="B79" s="39"/>
      <c r="C79" s="32" t="s">
        <v>29</v>
      </c>
      <c r="D79" s="40"/>
      <c r="E79" s="40"/>
      <c r="F79" s="27" t="str">
        <f>IF(E18="","",E18)</f>
        <v>Vyplň údaj</v>
      </c>
      <c r="G79" s="40"/>
      <c r="H79" s="40"/>
      <c r="I79" s="32" t="s">
        <v>34</v>
      </c>
      <c r="J79" s="36" t="str">
        <f>E24</f>
        <v>NCI.CZ ENGINEERING s.r.o.</v>
      </c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0.32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1" customFormat="1" ht="29.28" customHeight="1">
      <c r="A81" s="177"/>
      <c r="B81" s="178"/>
      <c r="C81" s="179" t="s">
        <v>110</v>
      </c>
      <c r="D81" s="180" t="s">
        <v>58</v>
      </c>
      <c r="E81" s="180" t="s">
        <v>54</v>
      </c>
      <c r="F81" s="180" t="s">
        <v>55</v>
      </c>
      <c r="G81" s="180" t="s">
        <v>111</v>
      </c>
      <c r="H81" s="180" t="s">
        <v>112</v>
      </c>
      <c r="I81" s="180" t="s">
        <v>113</v>
      </c>
      <c r="J81" s="180" t="s">
        <v>98</v>
      </c>
      <c r="K81" s="181" t="s">
        <v>114</v>
      </c>
      <c r="L81" s="182"/>
      <c r="M81" s="92" t="s">
        <v>19</v>
      </c>
      <c r="N81" s="93" t="s">
        <v>43</v>
      </c>
      <c r="O81" s="93" t="s">
        <v>115</v>
      </c>
      <c r="P81" s="93" t="s">
        <v>116</v>
      </c>
      <c r="Q81" s="93" t="s">
        <v>117</v>
      </c>
      <c r="R81" s="93" t="s">
        <v>118</v>
      </c>
      <c r="S81" s="93" t="s">
        <v>119</v>
      </c>
      <c r="T81" s="94" t="s">
        <v>120</v>
      </c>
      <c r="U81" s="177"/>
      <c r="V81" s="177"/>
      <c r="W81" s="177"/>
      <c r="X81" s="177"/>
      <c r="Y81" s="177"/>
      <c r="Z81" s="177"/>
      <c r="AA81" s="177"/>
      <c r="AB81" s="177"/>
      <c r="AC81" s="177"/>
      <c r="AD81" s="177"/>
      <c r="AE81" s="177"/>
    </row>
    <row r="82" s="2" customFormat="1" ht="22.8" customHeight="1">
      <c r="A82" s="38"/>
      <c r="B82" s="39"/>
      <c r="C82" s="99" t="s">
        <v>121</v>
      </c>
      <c r="D82" s="40"/>
      <c r="E82" s="40"/>
      <c r="F82" s="40"/>
      <c r="G82" s="40"/>
      <c r="H82" s="40"/>
      <c r="I82" s="40"/>
      <c r="J82" s="183">
        <f>BK82</f>
        <v>0</v>
      </c>
      <c r="K82" s="40"/>
      <c r="L82" s="44"/>
      <c r="M82" s="95"/>
      <c r="N82" s="184"/>
      <c r="O82" s="96"/>
      <c r="P82" s="185">
        <f>P83+P156+P175</f>
        <v>0</v>
      </c>
      <c r="Q82" s="96"/>
      <c r="R82" s="185">
        <f>R83+R156+R175</f>
        <v>0</v>
      </c>
      <c r="S82" s="96"/>
      <c r="T82" s="186">
        <f>T83+T156+T175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T82" s="17" t="s">
        <v>72</v>
      </c>
      <c r="AU82" s="17" t="s">
        <v>99</v>
      </c>
      <c r="BK82" s="187">
        <f>BK83+BK156+BK175</f>
        <v>0</v>
      </c>
    </row>
    <row r="83" s="12" customFormat="1" ht="25.92" customHeight="1">
      <c r="A83" s="12"/>
      <c r="B83" s="188"/>
      <c r="C83" s="189"/>
      <c r="D83" s="190" t="s">
        <v>72</v>
      </c>
      <c r="E83" s="191" t="s">
        <v>272</v>
      </c>
      <c r="F83" s="191" t="s">
        <v>273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SUM(P84:P155)</f>
        <v>0</v>
      </c>
      <c r="Q83" s="196"/>
      <c r="R83" s="197">
        <f>SUM(R84:R155)</f>
        <v>0</v>
      </c>
      <c r="S83" s="196"/>
      <c r="T83" s="198">
        <f>SUM(T84:T155)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83</v>
      </c>
      <c r="AT83" s="200" t="s">
        <v>72</v>
      </c>
      <c r="AU83" s="200" t="s">
        <v>73</v>
      </c>
      <c r="AY83" s="199" t="s">
        <v>124</v>
      </c>
      <c r="BK83" s="201">
        <f>SUM(BK84:BK155)</f>
        <v>0</v>
      </c>
    </row>
    <row r="84" s="2" customFormat="1" ht="24.15" customHeight="1">
      <c r="A84" s="38"/>
      <c r="B84" s="39"/>
      <c r="C84" s="204" t="s">
        <v>81</v>
      </c>
      <c r="D84" s="204" t="s">
        <v>128</v>
      </c>
      <c r="E84" s="205" t="s">
        <v>502</v>
      </c>
      <c r="F84" s="206" t="s">
        <v>503</v>
      </c>
      <c r="G84" s="207" t="s">
        <v>206</v>
      </c>
      <c r="H84" s="208">
        <v>1</v>
      </c>
      <c r="I84" s="209"/>
      <c r="J84" s="210">
        <f>ROUND(I84*H84,2)</f>
        <v>0</v>
      </c>
      <c r="K84" s="206" t="s">
        <v>132</v>
      </c>
      <c r="L84" s="44"/>
      <c r="M84" s="211" t="s">
        <v>19</v>
      </c>
      <c r="N84" s="212" t="s">
        <v>44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181</v>
      </c>
      <c r="AT84" s="215" t="s">
        <v>128</v>
      </c>
      <c r="AU84" s="215" t="s">
        <v>81</v>
      </c>
      <c r="AY84" s="17" t="s">
        <v>124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81</v>
      </c>
      <c r="BK84" s="216">
        <f>ROUND(I84*H84,2)</f>
        <v>0</v>
      </c>
      <c r="BL84" s="17" t="s">
        <v>181</v>
      </c>
      <c r="BM84" s="215" t="s">
        <v>83</v>
      </c>
    </row>
    <row r="85" s="2" customFormat="1">
      <c r="A85" s="38"/>
      <c r="B85" s="39"/>
      <c r="C85" s="40"/>
      <c r="D85" s="217" t="s">
        <v>135</v>
      </c>
      <c r="E85" s="40"/>
      <c r="F85" s="218" t="s">
        <v>503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135</v>
      </c>
      <c r="AU85" s="17" t="s">
        <v>81</v>
      </c>
    </row>
    <row r="86" s="2" customFormat="1">
      <c r="A86" s="38"/>
      <c r="B86" s="39"/>
      <c r="C86" s="40"/>
      <c r="D86" s="222" t="s">
        <v>137</v>
      </c>
      <c r="E86" s="40"/>
      <c r="F86" s="223" t="s">
        <v>504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137</v>
      </c>
      <c r="AU86" s="17" t="s">
        <v>81</v>
      </c>
    </row>
    <row r="87" s="2" customFormat="1" ht="16.5" customHeight="1">
      <c r="A87" s="38"/>
      <c r="B87" s="39"/>
      <c r="C87" s="235" t="s">
        <v>83</v>
      </c>
      <c r="D87" s="235" t="s">
        <v>211</v>
      </c>
      <c r="E87" s="236" t="s">
        <v>505</v>
      </c>
      <c r="F87" s="237" t="s">
        <v>506</v>
      </c>
      <c r="G87" s="238" t="s">
        <v>507</v>
      </c>
      <c r="H87" s="239">
        <v>1</v>
      </c>
      <c r="I87" s="240"/>
      <c r="J87" s="241">
        <f>ROUND(I87*H87,2)</f>
        <v>0</v>
      </c>
      <c r="K87" s="237" t="s">
        <v>19</v>
      </c>
      <c r="L87" s="242"/>
      <c r="M87" s="243" t="s">
        <v>19</v>
      </c>
      <c r="N87" s="244" t="s">
        <v>44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214</v>
      </c>
      <c r="AT87" s="215" t="s">
        <v>211</v>
      </c>
      <c r="AU87" s="215" t="s">
        <v>81</v>
      </c>
      <c r="AY87" s="17" t="s">
        <v>124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81</v>
      </c>
      <c r="BK87" s="216">
        <f>ROUND(I87*H87,2)</f>
        <v>0</v>
      </c>
      <c r="BL87" s="17" t="s">
        <v>181</v>
      </c>
      <c r="BM87" s="215" t="s">
        <v>133</v>
      </c>
    </row>
    <row r="88" s="2" customFormat="1">
      <c r="A88" s="38"/>
      <c r="B88" s="39"/>
      <c r="C88" s="40"/>
      <c r="D88" s="217" t="s">
        <v>135</v>
      </c>
      <c r="E88" s="40"/>
      <c r="F88" s="218" t="s">
        <v>506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135</v>
      </c>
      <c r="AU88" s="17" t="s">
        <v>81</v>
      </c>
    </row>
    <row r="89" s="2" customFormat="1" ht="16.5" customHeight="1">
      <c r="A89" s="38"/>
      <c r="B89" s="39"/>
      <c r="C89" s="204" t="s">
        <v>229</v>
      </c>
      <c r="D89" s="204" t="s">
        <v>128</v>
      </c>
      <c r="E89" s="205" t="s">
        <v>508</v>
      </c>
      <c r="F89" s="206" t="s">
        <v>509</v>
      </c>
      <c r="G89" s="207" t="s">
        <v>206</v>
      </c>
      <c r="H89" s="208">
        <v>1</v>
      </c>
      <c r="I89" s="209"/>
      <c r="J89" s="210">
        <f>ROUND(I89*H89,2)</f>
        <v>0</v>
      </c>
      <c r="K89" s="206" t="s">
        <v>132</v>
      </c>
      <c r="L89" s="44"/>
      <c r="M89" s="211" t="s">
        <v>19</v>
      </c>
      <c r="N89" s="212" t="s">
        <v>44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181</v>
      </c>
      <c r="AT89" s="215" t="s">
        <v>128</v>
      </c>
      <c r="AU89" s="215" t="s">
        <v>81</v>
      </c>
      <c r="AY89" s="17" t="s">
        <v>124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81</v>
      </c>
      <c r="BK89" s="216">
        <f>ROUND(I89*H89,2)</f>
        <v>0</v>
      </c>
      <c r="BL89" s="17" t="s">
        <v>181</v>
      </c>
      <c r="BM89" s="215" t="s">
        <v>246</v>
      </c>
    </row>
    <row r="90" s="2" customFormat="1">
      <c r="A90" s="38"/>
      <c r="B90" s="39"/>
      <c r="C90" s="40"/>
      <c r="D90" s="217" t="s">
        <v>135</v>
      </c>
      <c r="E90" s="40"/>
      <c r="F90" s="218" t="s">
        <v>509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135</v>
      </c>
      <c r="AU90" s="17" t="s">
        <v>81</v>
      </c>
    </row>
    <row r="91" s="2" customFormat="1">
      <c r="A91" s="38"/>
      <c r="B91" s="39"/>
      <c r="C91" s="40"/>
      <c r="D91" s="222" t="s">
        <v>137</v>
      </c>
      <c r="E91" s="40"/>
      <c r="F91" s="223" t="s">
        <v>510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137</v>
      </c>
      <c r="AU91" s="17" t="s">
        <v>81</v>
      </c>
    </row>
    <row r="92" s="2" customFormat="1" ht="16.5" customHeight="1">
      <c r="A92" s="38"/>
      <c r="B92" s="39"/>
      <c r="C92" s="235" t="s">
        <v>133</v>
      </c>
      <c r="D92" s="235" t="s">
        <v>211</v>
      </c>
      <c r="E92" s="236" t="s">
        <v>511</v>
      </c>
      <c r="F92" s="237" t="s">
        <v>512</v>
      </c>
      <c r="G92" s="238" t="s">
        <v>206</v>
      </c>
      <c r="H92" s="239">
        <v>1</v>
      </c>
      <c r="I92" s="240"/>
      <c r="J92" s="241">
        <f>ROUND(I92*H92,2)</f>
        <v>0</v>
      </c>
      <c r="K92" s="237" t="s">
        <v>132</v>
      </c>
      <c r="L92" s="242"/>
      <c r="M92" s="243" t="s">
        <v>19</v>
      </c>
      <c r="N92" s="244" t="s">
        <v>44</v>
      </c>
      <c r="O92" s="84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214</v>
      </c>
      <c r="AT92" s="215" t="s">
        <v>211</v>
      </c>
      <c r="AU92" s="215" t="s">
        <v>81</v>
      </c>
      <c r="AY92" s="17" t="s">
        <v>124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181</v>
      </c>
      <c r="BM92" s="215" t="s">
        <v>164</v>
      </c>
    </row>
    <row r="93" s="2" customFormat="1">
      <c r="A93" s="38"/>
      <c r="B93" s="39"/>
      <c r="C93" s="40"/>
      <c r="D93" s="217" t="s">
        <v>135</v>
      </c>
      <c r="E93" s="40"/>
      <c r="F93" s="218" t="s">
        <v>512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135</v>
      </c>
      <c r="AU93" s="17" t="s">
        <v>81</v>
      </c>
    </row>
    <row r="94" s="2" customFormat="1" ht="16.5" customHeight="1">
      <c r="A94" s="38"/>
      <c r="B94" s="39"/>
      <c r="C94" s="204" t="s">
        <v>240</v>
      </c>
      <c r="D94" s="204" t="s">
        <v>128</v>
      </c>
      <c r="E94" s="205" t="s">
        <v>513</v>
      </c>
      <c r="F94" s="206" t="s">
        <v>514</v>
      </c>
      <c r="G94" s="207" t="s">
        <v>206</v>
      </c>
      <c r="H94" s="208">
        <v>1</v>
      </c>
      <c r="I94" s="209"/>
      <c r="J94" s="210">
        <f>ROUND(I94*H94,2)</f>
        <v>0</v>
      </c>
      <c r="K94" s="206" t="s">
        <v>132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181</v>
      </c>
      <c r="AT94" s="215" t="s">
        <v>128</v>
      </c>
      <c r="AU94" s="215" t="s">
        <v>81</v>
      </c>
      <c r="AY94" s="17" t="s">
        <v>124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181</v>
      </c>
      <c r="BM94" s="215" t="s">
        <v>151</v>
      </c>
    </row>
    <row r="95" s="2" customFormat="1">
      <c r="A95" s="38"/>
      <c r="B95" s="39"/>
      <c r="C95" s="40"/>
      <c r="D95" s="217" t="s">
        <v>135</v>
      </c>
      <c r="E95" s="40"/>
      <c r="F95" s="218" t="s">
        <v>514</v>
      </c>
      <c r="G95" s="40"/>
      <c r="H95" s="40"/>
      <c r="I95" s="219"/>
      <c r="J95" s="40"/>
      <c r="K95" s="40"/>
      <c r="L95" s="44"/>
      <c r="M95" s="220"/>
      <c r="N95" s="221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135</v>
      </c>
      <c r="AU95" s="17" t="s">
        <v>81</v>
      </c>
    </row>
    <row r="96" s="2" customFormat="1">
      <c r="A96" s="38"/>
      <c r="B96" s="39"/>
      <c r="C96" s="40"/>
      <c r="D96" s="222" t="s">
        <v>137</v>
      </c>
      <c r="E96" s="40"/>
      <c r="F96" s="223" t="s">
        <v>515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137</v>
      </c>
      <c r="AU96" s="17" t="s">
        <v>81</v>
      </c>
    </row>
    <row r="97" s="2" customFormat="1" ht="16.5" customHeight="1">
      <c r="A97" s="38"/>
      <c r="B97" s="39"/>
      <c r="C97" s="235" t="s">
        <v>246</v>
      </c>
      <c r="D97" s="235" t="s">
        <v>211</v>
      </c>
      <c r="E97" s="236" t="s">
        <v>516</v>
      </c>
      <c r="F97" s="237" t="s">
        <v>517</v>
      </c>
      <c r="G97" s="238" t="s">
        <v>206</v>
      </c>
      <c r="H97" s="239">
        <v>1</v>
      </c>
      <c r="I97" s="240"/>
      <c r="J97" s="241">
        <f>ROUND(I97*H97,2)</f>
        <v>0</v>
      </c>
      <c r="K97" s="237" t="s">
        <v>132</v>
      </c>
      <c r="L97" s="242"/>
      <c r="M97" s="243" t="s">
        <v>19</v>
      </c>
      <c r="N97" s="244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214</v>
      </c>
      <c r="AT97" s="215" t="s">
        <v>211</v>
      </c>
      <c r="AU97" s="215" t="s">
        <v>81</v>
      </c>
      <c r="AY97" s="17" t="s">
        <v>124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181</v>
      </c>
      <c r="BM97" s="215" t="s">
        <v>8</v>
      </c>
    </row>
    <row r="98" s="2" customFormat="1">
      <c r="A98" s="38"/>
      <c r="B98" s="39"/>
      <c r="C98" s="40"/>
      <c r="D98" s="217" t="s">
        <v>135</v>
      </c>
      <c r="E98" s="40"/>
      <c r="F98" s="218" t="s">
        <v>517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135</v>
      </c>
      <c r="AU98" s="17" t="s">
        <v>81</v>
      </c>
    </row>
    <row r="99" s="2" customFormat="1" ht="16.5" customHeight="1">
      <c r="A99" s="38"/>
      <c r="B99" s="39"/>
      <c r="C99" s="235" t="s">
        <v>141</v>
      </c>
      <c r="D99" s="235" t="s">
        <v>211</v>
      </c>
      <c r="E99" s="236" t="s">
        <v>518</v>
      </c>
      <c r="F99" s="237" t="s">
        <v>519</v>
      </c>
      <c r="G99" s="238" t="s">
        <v>206</v>
      </c>
      <c r="H99" s="239">
        <v>1</v>
      </c>
      <c r="I99" s="240"/>
      <c r="J99" s="241">
        <f>ROUND(I99*H99,2)</f>
        <v>0</v>
      </c>
      <c r="K99" s="237" t="s">
        <v>132</v>
      </c>
      <c r="L99" s="242"/>
      <c r="M99" s="243" t="s">
        <v>19</v>
      </c>
      <c r="N99" s="244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214</v>
      </c>
      <c r="AT99" s="215" t="s">
        <v>211</v>
      </c>
      <c r="AU99" s="215" t="s">
        <v>81</v>
      </c>
      <c r="AY99" s="17" t="s">
        <v>124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181</v>
      </c>
      <c r="BM99" s="215" t="s">
        <v>196</v>
      </c>
    </row>
    <row r="100" s="2" customFormat="1">
      <c r="A100" s="38"/>
      <c r="B100" s="39"/>
      <c r="C100" s="40"/>
      <c r="D100" s="217" t="s">
        <v>135</v>
      </c>
      <c r="E100" s="40"/>
      <c r="F100" s="218" t="s">
        <v>519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81</v>
      </c>
    </row>
    <row r="101" s="2" customFormat="1" ht="16.5" customHeight="1">
      <c r="A101" s="38"/>
      <c r="B101" s="39"/>
      <c r="C101" s="235" t="s">
        <v>164</v>
      </c>
      <c r="D101" s="235" t="s">
        <v>211</v>
      </c>
      <c r="E101" s="236" t="s">
        <v>520</v>
      </c>
      <c r="F101" s="237" t="s">
        <v>521</v>
      </c>
      <c r="G101" s="238" t="s">
        <v>206</v>
      </c>
      <c r="H101" s="239">
        <v>1</v>
      </c>
      <c r="I101" s="240"/>
      <c r="J101" s="241">
        <f>ROUND(I101*H101,2)</f>
        <v>0</v>
      </c>
      <c r="K101" s="237" t="s">
        <v>132</v>
      </c>
      <c r="L101" s="242"/>
      <c r="M101" s="243" t="s">
        <v>19</v>
      </c>
      <c r="N101" s="244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214</v>
      </c>
      <c r="AT101" s="215" t="s">
        <v>211</v>
      </c>
      <c r="AU101" s="215" t="s">
        <v>81</v>
      </c>
      <c r="AY101" s="17" t="s">
        <v>124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181</v>
      </c>
      <c r="BM101" s="215" t="s">
        <v>181</v>
      </c>
    </row>
    <row r="102" s="2" customFormat="1">
      <c r="A102" s="38"/>
      <c r="B102" s="39"/>
      <c r="C102" s="40"/>
      <c r="D102" s="217" t="s">
        <v>135</v>
      </c>
      <c r="E102" s="40"/>
      <c r="F102" s="218" t="s">
        <v>521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135</v>
      </c>
      <c r="AU102" s="17" t="s">
        <v>81</v>
      </c>
    </row>
    <row r="103" s="2" customFormat="1" ht="16.5" customHeight="1">
      <c r="A103" s="38"/>
      <c r="B103" s="39"/>
      <c r="C103" s="204" t="s">
        <v>125</v>
      </c>
      <c r="D103" s="204" t="s">
        <v>128</v>
      </c>
      <c r="E103" s="205" t="s">
        <v>522</v>
      </c>
      <c r="F103" s="206" t="s">
        <v>523</v>
      </c>
      <c r="G103" s="207" t="s">
        <v>268</v>
      </c>
      <c r="H103" s="208">
        <v>10</v>
      </c>
      <c r="I103" s="209"/>
      <c r="J103" s="210">
        <f>ROUND(I103*H103,2)</f>
        <v>0</v>
      </c>
      <c r="K103" s="206" t="s">
        <v>132</v>
      </c>
      <c r="L103" s="44"/>
      <c r="M103" s="211" t="s">
        <v>19</v>
      </c>
      <c r="N103" s="212" t="s">
        <v>44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181</v>
      </c>
      <c r="AT103" s="215" t="s">
        <v>128</v>
      </c>
      <c r="AU103" s="215" t="s">
        <v>81</v>
      </c>
      <c r="AY103" s="17" t="s">
        <v>124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181</v>
      </c>
      <c r="BM103" s="215" t="s">
        <v>210</v>
      </c>
    </row>
    <row r="104" s="2" customFormat="1">
      <c r="A104" s="38"/>
      <c r="B104" s="39"/>
      <c r="C104" s="40"/>
      <c r="D104" s="217" t="s">
        <v>135</v>
      </c>
      <c r="E104" s="40"/>
      <c r="F104" s="218" t="s">
        <v>523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135</v>
      </c>
      <c r="AU104" s="17" t="s">
        <v>81</v>
      </c>
    </row>
    <row r="105" s="2" customFormat="1">
      <c r="A105" s="38"/>
      <c r="B105" s="39"/>
      <c r="C105" s="40"/>
      <c r="D105" s="222" t="s">
        <v>137</v>
      </c>
      <c r="E105" s="40"/>
      <c r="F105" s="223" t="s">
        <v>524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137</v>
      </c>
      <c r="AU105" s="17" t="s">
        <v>81</v>
      </c>
    </row>
    <row r="106" s="2" customFormat="1" ht="16.5" customHeight="1">
      <c r="A106" s="38"/>
      <c r="B106" s="39"/>
      <c r="C106" s="235" t="s">
        <v>151</v>
      </c>
      <c r="D106" s="235" t="s">
        <v>211</v>
      </c>
      <c r="E106" s="236" t="s">
        <v>525</v>
      </c>
      <c r="F106" s="237" t="s">
        <v>526</v>
      </c>
      <c r="G106" s="238" t="s">
        <v>268</v>
      </c>
      <c r="H106" s="239">
        <v>10</v>
      </c>
      <c r="I106" s="240"/>
      <c r="J106" s="241">
        <f>ROUND(I106*H106,2)</f>
        <v>0</v>
      </c>
      <c r="K106" s="237" t="s">
        <v>132</v>
      </c>
      <c r="L106" s="242"/>
      <c r="M106" s="243" t="s">
        <v>19</v>
      </c>
      <c r="N106" s="244" t="s">
        <v>44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</v>
      </c>
      <c r="T106" s="214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214</v>
      </c>
      <c r="AT106" s="215" t="s">
        <v>211</v>
      </c>
      <c r="AU106" s="215" t="s">
        <v>81</v>
      </c>
      <c r="AY106" s="17" t="s">
        <v>124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81</v>
      </c>
      <c r="BK106" s="216">
        <f>ROUND(I106*H106,2)</f>
        <v>0</v>
      </c>
      <c r="BL106" s="17" t="s">
        <v>181</v>
      </c>
      <c r="BM106" s="215" t="s">
        <v>127</v>
      </c>
    </row>
    <row r="107" s="2" customFormat="1">
      <c r="A107" s="38"/>
      <c r="B107" s="39"/>
      <c r="C107" s="40"/>
      <c r="D107" s="217" t="s">
        <v>135</v>
      </c>
      <c r="E107" s="40"/>
      <c r="F107" s="218" t="s">
        <v>526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135</v>
      </c>
      <c r="AU107" s="17" t="s">
        <v>81</v>
      </c>
    </row>
    <row r="108" s="2" customFormat="1" ht="16.5" customHeight="1">
      <c r="A108" s="38"/>
      <c r="B108" s="39"/>
      <c r="C108" s="204" t="s">
        <v>158</v>
      </c>
      <c r="D108" s="204" t="s">
        <v>128</v>
      </c>
      <c r="E108" s="205" t="s">
        <v>527</v>
      </c>
      <c r="F108" s="206" t="s">
        <v>528</v>
      </c>
      <c r="G108" s="207" t="s">
        <v>268</v>
      </c>
      <c r="H108" s="208">
        <v>170</v>
      </c>
      <c r="I108" s="209"/>
      <c r="J108" s="210">
        <f>ROUND(I108*H108,2)</f>
        <v>0</v>
      </c>
      <c r="K108" s="206" t="s">
        <v>132</v>
      </c>
      <c r="L108" s="44"/>
      <c r="M108" s="211" t="s">
        <v>19</v>
      </c>
      <c r="N108" s="212" t="s">
        <v>44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181</v>
      </c>
      <c r="AT108" s="215" t="s">
        <v>128</v>
      </c>
      <c r="AU108" s="215" t="s">
        <v>81</v>
      </c>
      <c r="AY108" s="17" t="s">
        <v>124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181</v>
      </c>
      <c r="BM108" s="215" t="s">
        <v>296</v>
      </c>
    </row>
    <row r="109" s="2" customFormat="1">
      <c r="A109" s="38"/>
      <c r="B109" s="39"/>
      <c r="C109" s="40"/>
      <c r="D109" s="217" t="s">
        <v>135</v>
      </c>
      <c r="E109" s="40"/>
      <c r="F109" s="218" t="s">
        <v>528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135</v>
      </c>
      <c r="AU109" s="17" t="s">
        <v>81</v>
      </c>
    </row>
    <row r="110" s="2" customFormat="1">
      <c r="A110" s="38"/>
      <c r="B110" s="39"/>
      <c r="C110" s="40"/>
      <c r="D110" s="222" t="s">
        <v>137</v>
      </c>
      <c r="E110" s="40"/>
      <c r="F110" s="223" t="s">
        <v>529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137</v>
      </c>
      <c r="AU110" s="17" t="s">
        <v>81</v>
      </c>
    </row>
    <row r="111" s="2" customFormat="1" ht="16.5" customHeight="1">
      <c r="A111" s="38"/>
      <c r="B111" s="39"/>
      <c r="C111" s="235" t="s">
        <v>8</v>
      </c>
      <c r="D111" s="235" t="s">
        <v>211</v>
      </c>
      <c r="E111" s="236" t="s">
        <v>530</v>
      </c>
      <c r="F111" s="237" t="s">
        <v>531</v>
      </c>
      <c r="G111" s="238" t="s">
        <v>268</v>
      </c>
      <c r="H111" s="239">
        <v>120</v>
      </c>
      <c r="I111" s="240"/>
      <c r="J111" s="241">
        <f>ROUND(I111*H111,2)</f>
        <v>0</v>
      </c>
      <c r="K111" s="237" t="s">
        <v>132</v>
      </c>
      <c r="L111" s="242"/>
      <c r="M111" s="243" t="s">
        <v>19</v>
      </c>
      <c r="N111" s="244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214</v>
      </c>
      <c r="AT111" s="215" t="s">
        <v>211</v>
      </c>
      <c r="AU111" s="215" t="s">
        <v>81</v>
      </c>
      <c r="AY111" s="17" t="s">
        <v>124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181</v>
      </c>
      <c r="BM111" s="215" t="s">
        <v>355</v>
      </c>
    </row>
    <row r="112" s="2" customFormat="1">
      <c r="A112" s="38"/>
      <c r="B112" s="39"/>
      <c r="C112" s="40"/>
      <c r="D112" s="217" t="s">
        <v>135</v>
      </c>
      <c r="E112" s="40"/>
      <c r="F112" s="218" t="s">
        <v>531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135</v>
      </c>
      <c r="AU112" s="17" t="s">
        <v>81</v>
      </c>
    </row>
    <row r="113" s="2" customFormat="1" ht="16.5" customHeight="1">
      <c r="A113" s="38"/>
      <c r="B113" s="39"/>
      <c r="C113" s="235" t="s">
        <v>188</v>
      </c>
      <c r="D113" s="235" t="s">
        <v>211</v>
      </c>
      <c r="E113" s="236" t="s">
        <v>532</v>
      </c>
      <c r="F113" s="237" t="s">
        <v>533</v>
      </c>
      <c r="G113" s="238" t="s">
        <v>268</v>
      </c>
      <c r="H113" s="239">
        <v>50</v>
      </c>
      <c r="I113" s="240"/>
      <c r="J113" s="241">
        <f>ROUND(I113*H113,2)</f>
        <v>0</v>
      </c>
      <c r="K113" s="237" t="s">
        <v>132</v>
      </c>
      <c r="L113" s="242"/>
      <c r="M113" s="243" t="s">
        <v>19</v>
      </c>
      <c r="N113" s="244" t="s">
        <v>44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214</v>
      </c>
      <c r="AT113" s="215" t="s">
        <v>211</v>
      </c>
      <c r="AU113" s="215" t="s">
        <v>81</v>
      </c>
      <c r="AY113" s="17" t="s">
        <v>124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181</v>
      </c>
      <c r="BM113" s="215" t="s">
        <v>406</v>
      </c>
    </row>
    <row r="114" s="2" customFormat="1">
      <c r="A114" s="38"/>
      <c r="B114" s="39"/>
      <c r="C114" s="40"/>
      <c r="D114" s="217" t="s">
        <v>135</v>
      </c>
      <c r="E114" s="40"/>
      <c r="F114" s="218" t="s">
        <v>533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135</v>
      </c>
      <c r="AU114" s="17" t="s">
        <v>81</v>
      </c>
    </row>
    <row r="115" s="2" customFormat="1" ht="16.5" customHeight="1">
      <c r="A115" s="38"/>
      <c r="B115" s="39"/>
      <c r="C115" s="204" t="s">
        <v>196</v>
      </c>
      <c r="D115" s="204" t="s">
        <v>128</v>
      </c>
      <c r="E115" s="205" t="s">
        <v>534</v>
      </c>
      <c r="F115" s="206" t="s">
        <v>535</v>
      </c>
      <c r="G115" s="207" t="s">
        <v>268</v>
      </c>
      <c r="H115" s="208">
        <v>50</v>
      </c>
      <c r="I115" s="209"/>
      <c r="J115" s="210">
        <f>ROUND(I115*H115,2)</f>
        <v>0</v>
      </c>
      <c r="K115" s="206" t="s">
        <v>132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181</v>
      </c>
      <c r="AT115" s="215" t="s">
        <v>128</v>
      </c>
      <c r="AU115" s="215" t="s">
        <v>81</v>
      </c>
      <c r="AY115" s="17" t="s">
        <v>124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181</v>
      </c>
      <c r="BM115" s="215" t="s">
        <v>370</v>
      </c>
    </row>
    <row r="116" s="2" customFormat="1">
      <c r="A116" s="38"/>
      <c r="B116" s="39"/>
      <c r="C116" s="40"/>
      <c r="D116" s="217" t="s">
        <v>135</v>
      </c>
      <c r="E116" s="40"/>
      <c r="F116" s="218" t="s">
        <v>535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135</v>
      </c>
      <c r="AU116" s="17" t="s">
        <v>81</v>
      </c>
    </row>
    <row r="117" s="2" customFormat="1">
      <c r="A117" s="38"/>
      <c r="B117" s="39"/>
      <c r="C117" s="40"/>
      <c r="D117" s="222" t="s">
        <v>137</v>
      </c>
      <c r="E117" s="40"/>
      <c r="F117" s="223" t="s">
        <v>536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137</v>
      </c>
      <c r="AU117" s="17" t="s">
        <v>81</v>
      </c>
    </row>
    <row r="118" s="2" customFormat="1" ht="16.5" customHeight="1">
      <c r="A118" s="38"/>
      <c r="B118" s="39"/>
      <c r="C118" s="235" t="s">
        <v>221</v>
      </c>
      <c r="D118" s="235" t="s">
        <v>211</v>
      </c>
      <c r="E118" s="236" t="s">
        <v>537</v>
      </c>
      <c r="F118" s="237" t="s">
        <v>538</v>
      </c>
      <c r="G118" s="238" t="s">
        <v>268</v>
      </c>
      <c r="H118" s="239">
        <v>50</v>
      </c>
      <c r="I118" s="240"/>
      <c r="J118" s="241">
        <f>ROUND(I118*H118,2)</f>
        <v>0</v>
      </c>
      <c r="K118" s="237" t="s">
        <v>132</v>
      </c>
      <c r="L118" s="242"/>
      <c r="M118" s="243" t="s">
        <v>19</v>
      </c>
      <c r="N118" s="244" t="s">
        <v>44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214</v>
      </c>
      <c r="AT118" s="215" t="s">
        <v>211</v>
      </c>
      <c r="AU118" s="215" t="s">
        <v>81</v>
      </c>
      <c r="AY118" s="17" t="s">
        <v>124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81</v>
      </c>
      <c r="BK118" s="216">
        <f>ROUND(I118*H118,2)</f>
        <v>0</v>
      </c>
      <c r="BL118" s="17" t="s">
        <v>181</v>
      </c>
      <c r="BM118" s="215" t="s">
        <v>292</v>
      </c>
    </row>
    <row r="119" s="2" customFormat="1">
      <c r="A119" s="38"/>
      <c r="B119" s="39"/>
      <c r="C119" s="40"/>
      <c r="D119" s="217" t="s">
        <v>135</v>
      </c>
      <c r="E119" s="40"/>
      <c r="F119" s="218" t="s">
        <v>538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135</v>
      </c>
      <c r="AU119" s="17" t="s">
        <v>81</v>
      </c>
    </row>
    <row r="120" s="2" customFormat="1" ht="16.5" customHeight="1">
      <c r="A120" s="38"/>
      <c r="B120" s="39"/>
      <c r="C120" s="204" t="s">
        <v>181</v>
      </c>
      <c r="D120" s="204" t="s">
        <v>128</v>
      </c>
      <c r="E120" s="205" t="s">
        <v>539</v>
      </c>
      <c r="F120" s="206" t="s">
        <v>540</v>
      </c>
      <c r="G120" s="207" t="s">
        <v>268</v>
      </c>
      <c r="H120" s="208">
        <v>60</v>
      </c>
      <c r="I120" s="209"/>
      <c r="J120" s="210">
        <f>ROUND(I120*H120,2)</f>
        <v>0</v>
      </c>
      <c r="K120" s="206" t="s">
        <v>132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181</v>
      </c>
      <c r="AT120" s="215" t="s">
        <v>128</v>
      </c>
      <c r="AU120" s="215" t="s">
        <v>81</v>
      </c>
      <c r="AY120" s="17" t="s">
        <v>124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181</v>
      </c>
      <c r="BM120" s="215" t="s">
        <v>214</v>
      </c>
    </row>
    <row r="121" s="2" customFormat="1">
      <c r="A121" s="38"/>
      <c r="B121" s="39"/>
      <c r="C121" s="40"/>
      <c r="D121" s="217" t="s">
        <v>135</v>
      </c>
      <c r="E121" s="40"/>
      <c r="F121" s="218" t="s">
        <v>540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135</v>
      </c>
      <c r="AU121" s="17" t="s">
        <v>81</v>
      </c>
    </row>
    <row r="122" s="2" customFormat="1">
      <c r="A122" s="38"/>
      <c r="B122" s="39"/>
      <c r="C122" s="40"/>
      <c r="D122" s="222" t="s">
        <v>137</v>
      </c>
      <c r="E122" s="40"/>
      <c r="F122" s="223" t="s">
        <v>541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137</v>
      </c>
      <c r="AU122" s="17" t="s">
        <v>81</v>
      </c>
    </row>
    <row r="123" s="2" customFormat="1" ht="16.5" customHeight="1">
      <c r="A123" s="38"/>
      <c r="B123" s="39"/>
      <c r="C123" s="235" t="s">
        <v>203</v>
      </c>
      <c r="D123" s="235" t="s">
        <v>211</v>
      </c>
      <c r="E123" s="236" t="s">
        <v>542</v>
      </c>
      <c r="F123" s="237" t="s">
        <v>543</v>
      </c>
      <c r="G123" s="238" t="s">
        <v>268</v>
      </c>
      <c r="H123" s="239">
        <v>60</v>
      </c>
      <c r="I123" s="240"/>
      <c r="J123" s="241">
        <f>ROUND(I123*H123,2)</f>
        <v>0</v>
      </c>
      <c r="K123" s="237" t="s">
        <v>132</v>
      </c>
      <c r="L123" s="242"/>
      <c r="M123" s="243" t="s">
        <v>19</v>
      </c>
      <c r="N123" s="244" t="s">
        <v>44</v>
      </c>
      <c r="O123" s="84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5" t="s">
        <v>214</v>
      </c>
      <c r="AT123" s="215" t="s">
        <v>211</v>
      </c>
      <c r="AU123" s="215" t="s">
        <v>81</v>
      </c>
      <c r="AY123" s="17" t="s">
        <v>124</v>
      </c>
      <c r="BE123" s="216">
        <f>IF(N123="základní",J123,0)</f>
        <v>0</v>
      </c>
      <c r="BF123" s="216">
        <f>IF(N123="snížená",J123,0)</f>
        <v>0</v>
      </c>
      <c r="BG123" s="216">
        <f>IF(N123="zákl. přenesená",J123,0)</f>
        <v>0</v>
      </c>
      <c r="BH123" s="216">
        <f>IF(N123="sníž. přenesená",J123,0)</f>
        <v>0</v>
      </c>
      <c r="BI123" s="216">
        <f>IF(N123="nulová",J123,0)</f>
        <v>0</v>
      </c>
      <c r="BJ123" s="17" t="s">
        <v>81</v>
      </c>
      <c r="BK123" s="216">
        <f>ROUND(I123*H123,2)</f>
        <v>0</v>
      </c>
      <c r="BL123" s="17" t="s">
        <v>181</v>
      </c>
      <c r="BM123" s="215" t="s">
        <v>320</v>
      </c>
    </row>
    <row r="124" s="2" customFormat="1">
      <c r="A124" s="38"/>
      <c r="B124" s="39"/>
      <c r="C124" s="40"/>
      <c r="D124" s="217" t="s">
        <v>135</v>
      </c>
      <c r="E124" s="40"/>
      <c r="F124" s="218" t="s">
        <v>543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135</v>
      </c>
      <c r="AU124" s="17" t="s">
        <v>81</v>
      </c>
    </row>
    <row r="125" s="2" customFormat="1" ht="21.75" customHeight="1">
      <c r="A125" s="38"/>
      <c r="B125" s="39"/>
      <c r="C125" s="204" t="s">
        <v>210</v>
      </c>
      <c r="D125" s="204" t="s">
        <v>128</v>
      </c>
      <c r="E125" s="205" t="s">
        <v>544</v>
      </c>
      <c r="F125" s="206" t="s">
        <v>545</v>
      </c>
      <c r="G125" s="207" t="s">
        <v>268</v>
      </c>
      <c r="H125" s="208">
        <v>85</v>
      </c>
      <c r="I125" s="209"/>
      <c r="J125" s="210">
        <f>ROUND(I125*H125,2)</f>
        <v>0</v>
      </c>
      <c r="K125" s="206" t="s">
        <v>132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181</v>
      </c>
      <c r="AT125" s="215" t="s">
        <v>128</v>
      </c>
      <c r="AU125" s="215" t="s">
        <v>81</v>
      </c>
      <c r="AY125" s="17" t="s">
        <v>124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181</v>
      </c>
      <c r="BM125" s="215" t="s">
        <v>341</v>
      </c>
    </row>
    <row r="126" s="2" customFormat="1">
      <c r="A126" s="38"/>
      <c r="B126" s="39"/>
      <c r="C126" s="40"/>
      <c r="D126" s="217" t="s">
        <v>135</v>
      </c>
      <c r="E126" s="40"/>
      <c r="F126" s="218" t="s">
        <v>545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81</v>
      </c>
    </row>
    <row r="127" s="2" customFormat="1">
      <c r="A127" s="38"/>
      <c r="B127" s="39"/>
      <c r="C127" s="40"/>
      <c r="D127" s="222" t="s">
        <v>137</v>
      </c>
      <c r="E127" s="40"/>
      <c r="F127" s="223" t="s">
        <v>546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137</v>
      </c>
      <c r="AU127" s="17" t="s">
        <v>81</v>
      </c>
    </row>
    <row r="128" s="2" customFormat="1" ht="16.5" customHeight="1">
      <c r="A128" s="38"/>
      <c r="B128" s="39"/>
      <c r="C128" s="235" t="s">
        <v>217</v>
      </c>
      <c r="D128" s="235" t="s">
        <v>211</v>
      </c>
      <c r="E128" s="236" t="s">
        <v>547</v>
      </c>
      <c r="F128" s="237" t="s">
        <v>548</v>
      </c>
      <c r="G128" s="238" t="s">
        <v>268</v>
      </c>
      <c r="H128" s="239">
        <v>15</v>
      </c>
      <c r="I128" s="240"/>
      <c r="J128" s="241">
        <f>ROUND(I128*H128,2)</f>
        <v>0</v>
      </c>
      <c r="K128" s="237" t="s">
        <v>132</v>
      </c>
      <c r="L128" s="242"/>
      <c r="M128" s="243" t="s">
        <v>19</v>
      </c>
      <c r="N128" s="244" t="s">
        <v>44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214</v>
      </c>
      <c r="AT128" s="215" t="s">
        <v>211</v>
      </c>
      <c r="AU128" s="215" t="s">
        <v>81</v>
      </c>
      <c r="AY128" s="17" t="s">
        <v>124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81</v>
      </c>
      <c r="BK128" s="216">
        <f>ROUND(I128*H128,2)</f>
        <v>0</v>
      </c>
      <c r="BL128" s="17" t="s">
        <v>181</v>
      </c>
      <c r="BM128" s="215" t="s">
        <v>330</v>
      </c>
    </row>
    <row r="129" s="2" customFormat="1">
      <c r="A129" s="38"/>
      <c r="B129" s="39"/>
      <c r="C129" s="40"/>
      <c r="D129" s="217" t="s">
        <v>135</v>
      </c>
      <c r="E129" s="40"/>
      <c r="F129" s="218" t="s">
        <v>548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81</v>
      </c>
    </row>
    <row r="130" s="2" customFormat="1" ht="16.5" customHeight="1">
      <c r="A130" s="38"/>
      <c r="B130" s="39"/>
      <c r="C130" s="235" t="s">
        <v>127</v>
      </c>
      <c r="D130" s="235" t="s">
        <v>211</v>
      </c>
      <c r="E130" s="236" t="s">
        <v>549</v>
      </c>
      <c r="F130" s="237" t="s">
        <v>550</v>
      </c>
      <c r="G130" s="238" t="s">
        <v>268</v>
      </c>
      <c r="H130" s="239">
        <v>70</v>
      </c>
      <c r="I130" s="240"/>
      <c r="J130" s="241">
        <f>ROUND(I130*H130,2)</f>
        <v>0</v>
      </c>
      <c r="K130" s="237" t="s">
        <v>132</v>
      </c>
      <c r="L130" s="242"/>
      <c r="M130" s="243" t="s">
        <v>19</v>
      </c>
      <c r="N130" s="244" t="s">
        <v>44</v>
      </c>
      <c r="O130" s="84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5" t="s">
        <v>214</v>
      </c>
      <c r="AT130" s="215" t="s">
        <v>211</v>
      </c>
      <c r="AU130" s="215" t="s">
        <v>81</v>
      </c>
      <c r="AY130" s="17" t="s">
        <v>124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7" t="s">
        <v>81</v>
      </c>
      <c r="BK130" s="216">
        <f>ROUND(I130*H130,2)</f>
        <v>0</v>
      </c>
      <c r="BL130" s="17" t="s">
        <v>181</v>
      </c>
      <c r="BM130" s="215" t="s">
        <v>389</v>
      </c>
    </row>
    <row r="131" s="2" customFormat="1">
      <c r="A131" s="38"/>
      <c r="B131" s="39"/>
      <c r="C131" s="40"/>
      <c r="D131" s="217" t="s">
        <v>135</v>
      </c>
      <c r="E131" s="40"/>
      <c r="F131" s="218" t="s">
        <v>550</v>
      </c>
      <c r="G131" s="40"/>
      <c r="H131" s="40"/>
      <c r="I131" s="219"/>
      <c r="J131" s="40"/>
      <c r="K131" s="40"/>
      <c r="L131" s="44"/>
      <c r="M131" s="220"/>
      <c r="N131" s="221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135</v>
      </c>
      <c r="AU131" s="17" t="s">
        <v>81</v>
      </c>
    </row>
    <row r="132" s="2" customFormat="1" ht="16.5" customHeight="1">
      <c r="A132" s="38"/>
      <c r="B132" s="39"/>
      <c r="C132" s="204" t="s">
        <v>7</v>
      </c>
      <c r="D132" s="204" t="s">
        <v>128</v>
      </c>
      <c r="E132" s="205" t="s">
        <v>551</v>
      </c>
      <c r="F132" s="206" t="s">
        <v>552</v>
      </c>
      <c r="G132" s="207" t="s">
        <v>268</v>
      </c>
      <c r="H132" s="208">
        <v>42</v>
      </c>
      <c r="I132" s="209"/>
      <c r="J132" s="210">
        <f>ROUND(I132*H132,2)</f>
        <v>0</v>
      </c>
      <c r="K132" s="206" t="s">
        <v>132</v>
      </c>
      <c r="L132" s="44"/>
      <c r="M132" s="211" t="s">
        <v>19</v>
      </c>
      <c r="N132" s="212" t="s">
        <v>44</v>
      </c>
      <c r="O132" s="84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5" t="s">
        <v>181</v>
      </c>
      <c r="AT132" s="215" t="s">
        <v>128</v>
      </c>
      <c r="AU132" s="215" t="s">
        <v>81</v>
      </c>
      <c r="AY132" s="17" t="s">
        <v>124</v>
      </c>
      <c r="BE132" s="216">
        <f>IF(N132="základní",J132,0)</f>
        <v>0</v>
      </c>
      <c r="BF132" s="216">
        <f>IF(N132="snížená",J132,0)</f>
        <v>0</v>
      </c>
      <c r="BG132" s="216">
        <f>IF(N132="zákl. přenesená",J132,0)</f>
        <v>0</v>
      </c>
      <c r="BH132" s="216">
        <f>IF(N132="sníž. přenesená",J132,0)</f>
        <v>0</v>
      </c>
      <c r="BI132" s="216">
        <f>IF(N132="nulová",J132,0)</f>
        <v>0</v>
      </c>
      <c r="BJ132" s="17" t="s">
        <v>81</v>
      </c>
      <c r="BK132" s="216">
        <f>ROUND(I132*H132,2)</f>
        <v>0</v>
      </c>
      <c r="BL132" s="17" t="s">
        <v>181</v>
      </c>
      <c r="BM132" s="215" t="s">
        <v>477</v>
      </c>
    </row>
    <row r="133" s="2" customFormat="1">
      <c r="A133" s="38"/>
      <c r="B133" s="39"/>
      <c r="C133" s="40"/>
      <c r="D133" s="217" t="s">
        <v>135</v>
      </c>
      <c r="E133" s="40"/>
      <c r="F133" s="218" t="s">
        <v>552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81</v>
      </c>
    </row>
    <row r="134" s="2" customFormat="1">
      <c r="A134" s="38"/>
      <c r="B134" s="39"/>
      <c r="C134" s="40"/>
      <c r="D134" s="222" t="s">
        <v>137</v>
      </c>
      <c r="E134" s="40"/>
      <c r="F134" s="223" t="s">
        <v>553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137</v>
      </c>
      <c r="AU134" s="17" t="s">
        <v>81</v>
      </c>
    </row>
    <row r="135" s="2" customFormat="1" ht="16.5" customHeight="1">
      <c r="A135" s="38"/>
      <c r="B135" s="39"/>
      <c r="C135" s="235" t="s">
        <v>296</v>
      </c>
      <c r="D135" s="235" t="s">
        <v>211</v>
      </c>
      <c r="E135" s="236" t="s">
        <v>554</v>
      </c>
      <c r="F135" s="237" t="s">
        <v>555</v>
      </c>
      <c r="G135" s="238" t="s">
        <v>268</v>
      </c>
      <c r="H135" s="239">
        <v>42</v>
      </c>
      <c r="I135" s="240"/>
      <c r="J135" s="241">
        <f>ROUND(I135*H135,2)</f>
        <v>0</v>
      </c>
      <c r="K135" s="237" t="s">
        <v>19</v>
      </c>
      <c r="L135" s="242"/>
      <c r="M135" s="243" t="s">
        <v>19</v>
      </c>
      <c r="N135" s="244" t="s">
        <v>44</v>
      </c>
      <c r="O135" s="84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5" t="s">
        <v>214</v>
      </c>
      <c r="AT135" s="215" t="s">
        <v>211</v>
      </c>
      <c r="AU135" s="215" t="s">
        <v>81</v>
      </c>
      <c r="AY135" s="17" t="s">
        <v>124</v>
      </c>
      <c r="BE135" s="216">
        <f>IF(N135="základní",J135,0)</f>
        <v>0</v>
      </c>
      <c r="BF135" s="216">
        <f>IF(N135="snížená",J135,0)</f>
        <v>0</v>
      </c>
      <c r="BG135" s="216">
        <f>IF(N135="zákl. přenesená",J135,0)</f>
        <v>0</v>
      </c>
      <c r="BH135" s="216">
        <f>IF(N135="sníž. přenesená",J135,0)</f>
        <v>0</v>
      </c>
      <c r="BI135" s="216">
        <f>IF(N135="nulová",J135,0)</f>
        <v>0</v>
      </c>
      <c r="BJ135" s="17" t="s">
        <v>81</v>
      </c>
      <c r="BK135" s="216">
        <f>ROUND(I135*H135,2)</f>
        <v>0</v>
      </c>
      <c r="BL135" s="17" t="s">
        <v>181</v>
      </c>
      <c r="BM135" s="215" t="s">
        <v>428</v>
      </c>
    </row>
    <row r="136" s="2" customFormat="1">
      <c r="A136" s="38"/>
      <c r="B136" s="39"/>
      <c r="C136" s="40"/>
      <c r="D136" s="217" t="s">
        <v>135</v>
      </c>
      <c r="E136" s="40"/>
      <c r="F136" s="218" t="s">
        <v>555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135</v>
      </c>
      <c r="AU136" s="17" t="s">
        <v>81</v>
      </c>
    </row>
    <row r="137" s="2" customFormat="1" ht="16.5" customHeight="1">
      <c r="A137" s="38"/>
      <c r="B137" s="39"/>
      <c r="C137" s="235" t="s">
        <v>302</v>
      </c>
      <c r="D137" s="235" t="s">
        <v>211</v>
      </c>
      <c r="E137" s="236" t="s">
        <v>556</v>
      </c>
      <c r="F137" s="237" t="s">
        <v>557</v>
      </c>
      <c r="G137" s="238" t="s">
        <v>558</v>
      </c>
      <c r="H137" s="239">
        <v>28</v>
      </c>
      <c r="I137" s="240"/>
      <c r="J137" s="241">
        <f>ROUND(I137*H137,2)</f>
        <v>0</v>
      </c>
      <c r="K137" s="237" t="s">
        <v>19</v>
      </c>
      <c r="L137" s="242"/>
      <c r="M137" s="243" t="s">
        <v>19</v>
      </c>
      <c r="N137" s="244" t="s">
        <v>44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214</v>
      </c>
      <c r="AT137" s="215" t="s">
        <v>211</v>
      </c>
      <c r="AU137" s="215" t="s">
        <v>81</v>
      </c>
      <c r="AY137" s="17" t="s">
        <v>124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181</v>
      </c>
      <c r="BM137" s="215" t="s">
        <v>274</v>
      </c>
    </row>
    <row r="138" s="2" customFormat="1">
      <c r="A138" s="38"/>
      <c r="B138" s="39"/>
      <c r="C138" s="40"/>
      <c r="D138" s="217" t="s">
        <v>135</v>
      </c>
      <c r="E138" s="40"/>
      <c r="F138" s="218" t="s">
        <v>557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135</v>
      </c>
      <c r="AU138" s="17" t="s">
        <v>81</v>
      </c>
    </row>
    <row r="139" s="2" customFormat="1" ht="16.5" customHeight="1">
      <c r="A139" s="38"/>
      <c r="B139" s="39"/>
      <c r="C139" s="235" t="s">
        <v>355</v>
      </c>
      <c r="D139" s="235" t="s">
        <v>211</v>
      </c>
      <c r="E139" s="236" t="s">
        <v>559</v>
      </c>
      <c r="F139" s="237" t="s">
        <v>560</v>
      </c>
      <c r="G139" s="238" t="s">
        <v>558</v>
      </c>
      <c r="H139" s="239">
        <v>80</v>
      </c>
      <c r="I139" s="240"/>
      <c r="J139" s="241">
        <f>ROUND(I139*H139,2)</f>
        <v>0</v>
      </c>
      <c r="K139" s="237" t="s">
        <v>19</v>
      </c>
      <c r="L139" s="242"/>
      <c r="M139" s="243" t="s">
        <v>19</v>
      </c>
      <c r="N139" s="244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214</v>
      </c>
      <c r="AT139" s="215" t="s">
        <v>211</v>
      </c>
      <c r="AU139" s="215" t="s">
        <v>81</v>
      </c>
      <c r="AY139" s="17" t="s">
        <v>124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181</v>
      </c>
      <c r="BM139" s="215" t="s">
        <v>443</v>
      </c>
    </row>
    <row r="140" s="2" customFormat="1">
      <c r="A140" s="38"/>
      <c r="B140" s="39"/>
      <c r="C140" s="40"/>
      <c r="D140" s="217" t="s">
        <v>135</v>
      </c>
      <c r="E140" s="40"/>
      <c r="F140" s="218" t="s">
        <v>560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135</v>
      </c>
      <c r="AU140" s="17" t="s">
        <v>81</v>
      </c>
    </row>
    <row r="141" s="2" customFormat="1" ht="16.5" customHeight="1">
      <c r="A141" s="38"/>
      <c r="B141" s="39"/>
      <c r="C141" s="235" t="s">
        <v>361</v>
      </c>
      <c r="D141" s="235" t="s">
        <v>211</v>
      </c>
      <c r="E141" s="236" t="s">
        <v>561</v>
      </c>
      <c r="F141" s="237" t="s">
        <v>562</v>
      </c>
      <c r="G141" s="238" t="s">
        <v>558</v>
      </c>
      <c r="H141" s="239">
        <v>80</v>
      </c>
      <c r="I141" s="240"/>
      <c r="J141" s="241">
        <f>ROUND(I141*H141,2)</f>
        <v>0</v>
      </c>
      <c r="K141" s="237" t="s">
        <v>19</v>
      </c>
      <c r="L141" s="242"/>
      <c r="M141" s="243" t="s">
        <v>19</v>
      </c>
      <c r="N141" s="244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214</v>
      </c>
      <c r="AT141" s="215" t="s">
        <v>211</v>
      </c>
      <c r="AU141" s="215" t="s">
        <v>81</v>
      </c>
      <c r="AY141" s="17" t="s">
        <v>124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181</v>
      </c>
      <c r="BM141" s="215" t="s">
        <v>563</v>
      </c>
    </row>
    <row r="142" s="2" customFormat="1">
      <c r="A142" s="38"/>
      <c r="B142" s="39"/>
      <c r="C142" s="40"/>
      <c r="D142" s="217" t="s">
        <v>135</v>
      </c>
      <c r="E142" s="40"/>
      <c r="F142" s="218" t="s">
        <v>562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135</v>
      </c>
      <c r="AU142" s="17" t="s">
        <v>81</v>
      </c>
    </row>
    <row r="143" s="2" customFormat="1" ht="16.5" customHeight="1">
      <c r="A143" s="38"/>
      <c r="B143" s="39"/>
      <c r="C143" s="235" t="s">
        <v>406</v>
      </c>
      <c r="D143" s="235" t="s">
        <v>211</v>
      </c>
      <c r="E143" s="236" t="s">
        <v>564</v>
      </c>
      <c r="F143" s="237" t="s">
        <v>565</v>
      </c>
      <c r="G143" s="238" t="s">
        <v>507</v>
      </c>
      <c r="H143" s="239">
        <v>160</v>
      </c>
      <c r="I143" s="240"/>
      <c r="J143" s="241">
        <f>ROUND(I143*H143,2)</f>
        <v>0</v>
      </c>
      <c r="K143" s="237" t="s">
        <v>19</v>
      </c>
      <c r="L143" s="242"/>
      <c r="M143" s="243" t="s">
        <v>19</v>
      </c>
      <c r="N143" s="244" t="s">
        <v>44</v>
      </c>
      <c r="O143" s="84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5" t="s">
        <v>214</v>
      </c>
      <c r="AT143" s="215" t="s">
        <v>211</v>
      </c>
      <c r="AU143" s="215" t="s">
        <v>81</v>
      </c>
      <c r="AY143" s="17" t="s">
        <v>124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7" t="s">
        <v>81</v>
      </c>
      <c r="BK143" s="216">
        <f>ROUND(I143*H143,2)</f>
        <v>0</v>
      </c>
      <c r="BL143" s="17" t="s">
        <v>181</v>
      </c>
      <c r="BM143" s="215" t="s">
        <v>566</v>
      </c>
    </row>
    <row r="144" s="2" customFormat="1">
      <c r="A144" s="38"/>
      <c r="B144" s="39"/>
      <c r="C144" s="40"/>
      <c r="D144" s="217" t="s">
        <v>135</v>
      </c>
      <c r="E144" s="40"/>
      <c r="F144" s="218" t="s">
        <v>565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135</v>
      </c>
      <c r="AU144" s="17" t="s">
        <v>81</v>
      </c>
    </row>
    <row r="145" s="2" customFormat="1" ht="16.5" customHeight="1">
      <c r="A145" s="38"/>
      <c r="B145" s="39"/>
      <c r="C145" s="235" t="s">
        <v>365</v>
      </c>
      <c r="D145" s="235" t="s">
        <v>211</v>
      </c>
      <c r="E145" s="236" t="s">
        <v>567</v>
      </c>
      <c r="F145" s="237" t="s">
        <v>568</v>
      </c>
      <c r="G145" s="238" t="s">
        <v>211</v>
      </c>
      <c r="H145" s="239">
        <v>12</v>
      </c>
      <c r="I145" s="240"/>
      <c r="J145" s="241">
        <f>ROUND(I145*H145,2)</f>
        <v>0</v>
      </c>
      <c r="K145" s="237" t="s">
        <v>19</v>
      </c>
      <c r="L145" s="242"/>
      <c r="M145" s="243" t="s">
        <v>19</v>
      </c>
      <c r="N145" s="244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214</v>
      </c>
      <c r="AT145" s="215" t="s">
        <v>211</v>
      </c>
      <c r="AU145" s="215" t="s">
        <v>81</v>
      </c>
      <c r="AY145" s="17" t="s">
        <v>124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181</v>
      </c>
      <c r="BM145" s="215" t="s">
        <v>569</v>
      </c>
    </row>
    <row r="146" s="2" customFormat="1">
      <c r="A146" s="38"/>
      <c r="B146" s="39"/>
      <c r="C146" s="40"/>
      <c r="D146" s="217" t="s">
        <v>135</v>
      </c>
      <c r="E146" s="40"/>
      <c r="F146" s="218" t="s">
        <v>568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81</v>
      </c>
    </row>
    <row r="147" s="2" customFormat="1" ht="16.5" customHeight="1">
      <c r="A147" s="38"/>
      <c r="B147" s="39"/>
      <c r="C147" s="235" t="s">
        <v>370</v>
      </c>
      <c r="D147" s="235" t="s">
        <v>211</v>
      </c>
      <c r="E147" s="236" t="s">
        <v>570</v>
      </c>
      <c r="F147" s="237" t="s">
        <v>571</v>
      </c>
      <c r="G147" s="238" t="s">
        <v>507</v>
      </c>
      <c r="H147" s="239">
        <v>80</v>
      </c>
      <c r="I147" s="240"/>
      <c r="J147" s="241">
        <f>ROUND(I147*H147,2)</f>
        <v>0</v>
      </c>
      <c r="K147" s="237" t="s">
        <v>19</v>
      </c>
      <c r="L147" s="242"/>
      <c r="M147" s="243" t="s">
        <v>19</v>
      </c>
      <c r="N147" s="244" t="s">
        <v>44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214</v>
      </c>
      <c r="AT147" s="215" t="s">
        <v>211</v>
      </c>
      <c r="AU147" s="215" t="s">
        <v>81</v>
      </c>
      <c r="AY147" s="17" t="s">
        <v>124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181</v>
      </c>
      <c r="BM147" s="215" t="s">
        <v>572</v>
      </c>
    </row>
    <row r="148" s="2" customFormat="1">
      <c r="A148" s="38"/>
      <c r="B148" s="39"/>
      <c r="C148" s="40"/>
      <c r="D148" s="217" t="s">
        <v>135</v>
      </c>
      <c r="E148" s="40"/>
      <c r="F148" s="218" t="s">
        <v>571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81</v>
      </c>
    </row>
    <row r="149" s="2" customFormat="1" ht="16.5" customHeight="1">
      <c r="A149" s="38"/>
      <c r="B149" s="39"/>
      <c r="C149" s="235" t="s">
        <v>286</v>
      </c>
      <c r="D149" s="235" t="s">
        <v>211</v>
      </c>
      <c r="E149" s="236" t="s">
        <v>573</v>
      </c>
      <c r="F149" s="237" t="s">
        <v>574</v>
      </c>
      <c r="G149" s="238" t="s">
        <v>507</v>
      </c>
      <c r="H149" s="239">
        <v>160</v>
      </c>
      <c r="I149" s="240"/>
      <c r="J149" s="241">
        <f>ROUND(I149*H149,2)</f>
        <v>0</v>
      </c>
      <c r="K149" s="237" t="s">
        <v>19</v>
      </c>
      <c r="L149" s="242"/>
      <c r="M149" s="243" t="s">
        <v>19</v>
      </c>
      <c r="N149" s="244" t="s">
        <v>44</v>
      </c>
      <c r="O149" s="84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5" t="s">
        <v>214</v>
      </c>
      <c r="AT149" s="215" t="s">
        <v>211</v>
      </c>
      <c r="AU149" s="215" t="s">
        <v>81</v>
      </c>
      <c r="AY149" s="17" t="s">
        <v>124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7" t="s">
        <v>81</v>
      </c>
      <c r="BK149" s="216">
        <f>ROUND(I149*H149,2)</f>
        <v>0</v>
      </c>
      <c r="BL149" s="17" t="s">
        <v>181</v>
      </c>
      <c r="BM149" s="215" t="s">
        <v>575</v>
      </c>
    </row>
    <row r="150" s="2" customFormat="1">
      <c r="A150" s="38"/>
      <c r="B150" s="39"/>
      <c r="C150" s="40"/>
      <c r="D150" s="217" t="s">
        <v>135</v>
      </c>
      <c r="E150" s="40"/>
      <c r="F150" s="218" t="s">
        <v>574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135</v>
      </c>
      <c r="AU150" s="17" t="s">
        <v>81</v>
      </c>
    </row>
    <row r="151" s="2" customFormat="1" ht="16.5" customHeight="1">
      <c r="A151" s="38"/>
      <c r="B151" s="39"/>
      <c r="C151" s="235" t="s">
        <v>292</v>
      </c>
      <c r="D151" s="235" t="s">
        <v>211</v>
      </c>
      <c r="E151" s="236" t="s">
        <v>576</v>
      </c>
      <c r="F151" s="237" t="s">
        <v>577</v>
      </c>
      <c r="G151" s="238" t="s">
        <v>211</v>
      </c>
      <c r="H151" s="239">
        <v>80</v>
      </c>
      <c r="I151" s="240"/>
      <c r="J151" s="241">
        <f>ROUND(I151*H151,2)</f>
        <v>0</v>
      </c>
      <c r="K151" s="237" t="s">
        <v>19</v>
      </c>
      <c r="L151" s="242"/>
      <c r="M151" s="243" t="s">
        <v>19</v>
      </c>
      <c r="N151" s="244" t="s">
        <v>44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214</v>
      </c>
      <c r="AT151" s="215" t="s">
        <v>211</v>
      </c>
      <c r="AU151" s="215" t="s">
        <v>81</v>
      </c>
      <c r="AY151" s="17" t="s">
        <v>124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81</v>
      </c>
      <c r="BK151" s="216">
        <f>ROUND(I151*H151,2)</f>
        <v>0</v>
      </c>
      <c r="BL151" s="17" t="s">
        <v>181</v>
      </c>
      <c r="BM151" s="215" t="s">
        <v>578</v>
      </c>
    </row>
    <row r="152" s="2" customFormat="1">
      <c r="A152" s="38"/>
      <c r="B152" s="39"/>
      <c r="C152" s="40"/>
      <c r="D152" s="217" t="s">
        <v>135</v>
      </c>
      <c r="E152" s="40"/>
      <c r="F152" s="218" t="s">
        <v>577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81</v>
      </c>
    </row>
    <row r="153" s="2" customFormat="1" ht="16.5" customHeight="1">
      <c r="A153" s="38"/>
      <c r="B153" s="39"/>
      <c r="C153" s="204" t="s">
        <v>346</v>
      </c>
      <c r="D153" s="204" t="s">
        <v>128</v>
      </c>
      <c r="E153" s="205" t="s">
        <v>579</v>
      </c>
      <c r="F153" s="206" t="s">
        <v>580</v>
      </c>
      <c r="G153" s="207" t="s">
        <v>206</v>
      </c>
      <c r="H153" s="208">
        <v>1</v>
      </c>
      <c r="I153" s="209"/>
      <c r="J153" s="210">
        <f>ROUND(I153*H153,2)</f>
        <v>0</v>
      </c>
      <c r="K153" s="206" t="s">
        <v>132</v>
      </c>
      <c r="L153" s="44"/>
      <c r="M153" s="211" t="s">
        <v>19</v>
      </c>
      <c r="N153" s="212" t="s">
        <v>44</v>
      </c>
      <c r="O153" s="84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181</v>
      </c>
      <c r="AT153" s="215" t="s">
        <v>128</v>
      </c>
      <c r="AU153" s="215" t="s">
        <v>81</v>
      </c>
      <c r="AY153" s="17" t="s">
        <v>124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181</v>
      </c>
      <c r="BM153" s="215" t="s">
        <v>581</v>
      </c>
    </row>
    <row r="154" s="2" customFormat="1">
      <c r="A154" s="38"/>
      <c r="B154" s="39"/>
      <c r="C154" s="40"/>
      <c r="D154" s="217" t="s">
        <v>135</v>
      </c>
      <c r="E154" s="40"/>
      <c r="F154" s="218" t="s">
        <v>580</v>
      </c>
      <c r="G154" s="40"/>
      <c r="H154" s="40"/>
      <c r="I154" s="219"/>
      <c r="J154" s="40"/>
      <c r="K154" s="40"/>
      <c r="L154" s="44"/>
      <c r="M154" s="220"/>
      <c r="N154" s="221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81</v>
      </c>
    </row>
    <row r="155" s="2" customFormat="1">
      <c r="A155" s="38"/>
      <c r="B155" s="39"/>
      <c r="C155" s="40"/>
      <c r="D155" s="222" t="s">
        <v>137</v>
      </c>
      <c r="E155" s="40"/>
      <c r="F155" s="223" t="s">
        <v>582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137</v>
      </c>
      <c r="AU155" s="17" t="s">
        <v>81</v>
      </c>
    </row>
    <row r="156" s="12" customFormat="1" ht="25.92" customHeight="1">
      <c r="A156" s="12"/>
      <c r="B156" s="188"/>
      <c r="C156" s="189"/>
      <c r="D156" s="190" t="s">
        <v>72</v>
      </c>
      <c r="E156" s="191" t="s">
        <v>583</v>
      </c>
      <c r="F156" s="191" t="s">
        <v>584</v>
      </c>
      <c r="G156" s="189"/>
      <c r="H156" s="189"/>
      <c r="I156" s="192"/>
      <c r="J156" s="193">
        <f>BK156</f>
        <v>0</v>
      </c>
      <c r="K156" s="189"/>
      <c r="L156" s="194"/>
      <c r="M156" s="195"/>
      <c r="N156" s="196"/>
      <c r="O156" s="196"/>
      <c r="P156" s="197">
        <f>SUM(P157:P174)</f>
        <v>0</v>
      </c>
      <c r="Q156" s="196"/>
      <c r="R156" s="197">
        <f>SUM(R157:R174)</f>
        <v>0</v>
      </c>
      <c r="S156" s="196"/>
      <c r="T156" s="198">
        <f>SUM(T157:T174)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9" t="s">
        <v>81</v>
      </c>
      <c r="AT156" s="200" t="s">
        <v>72</v>
      </c>
      <c r="AU156" s="200" t="s">
        <v>73</v>
      </c>
      <c r="AY156" s="199" t="s">
        <v>124</v>
      </c>
      <c r="BK156" s="201">
        <f>SUM(BK157:BK174)</f>
        <v>0</v>
      </c>
    </row>
    <row r="157" s="2" customFormat="1" ht="16.5" customHeight="1">
      <c r="A157" s="38"/>
      <c r="B157" s="39"/>
      <c r="C157" s="235" t="s">
        <v>214</v>
      </c>
      <c r="D157" s="235" t="s">
        <v>211</v>
      </c>
      <c r="E157" s="236" t="s">
        <v>585</v>
      </c>
      <c r="F157" s="237" t="s">
        <v>586</v>
      </c>
      <c r="G157" s="238" t="s">
        <v>558</v>
      </c>
      <c r="H157" s="239">
        <v>6</v>
      </c>
      <c r="I157" s="240"/>
      <c r="J157" s="241">
        <f>ROUND(I157*H157,2)</f>
        <v>0</v>
      </c>
      <c r="K157" s="237" t="s">
        <v>19</v>
      </c>
      <c r="L157" s="242"/>
      <c r="M157" s="243" t="s">
        <v>19</v>
      </c>
      <c r="N157" s="244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164</v>
      </c>
      <c r="AT157" s="215" t="s">
        <v>211</v>
      </c>
      <c r="AU157" s="215" t="s">
        <v>81</v>
      </c>
      <c r="AY157" s="17" t="s">
        <v>124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133</v>
      </c>
      <c r="BM157" s="215" t="s">
        <v>587</v>
      </c>
    </row>
    <row r="158" s="2" customFormat="1">
      <c r="A158" s="38"/>
      <c r="B158" s="39"/>
      <c r="C158" s="40"/>
      <c r="D158" s="217" t="s">
        <v>135</v>
      </c>
      <c r="E158" s="40"/>
      <c r="F158" s="218" t="s">
        <v>586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135</v>
      </c>
      <c r="AU158" s="17" t="s">
        <v>81</v>
      </c>
    </row>
    <row r="159" s="2" customFormat="1" ht="16.5" customHeight="1">
      <c r="A159" s="38"/>
      <c r="B159" s="39"/>
      <c r="C159" s="235" t="s">
        <v>314</v>
      </c>
      <c r="D159" s="235" t="s">
        <v>211</v>
      </c>
      <c r="E159" s="236" t="s">
        <v>588</v>
      </c>
      <c r="F159" s="237" t="s">
        <v>589</v>
      </c>
      <c r="G159" s="238" t="s">
        <v>558</v>
      </c>
      <c r="H159" s="239">
        <v>2</v>
      </c>
      <c r="I159" s="240"/>
      <c r="J159" s="241">
        <f>ROUND(I159*H159,2)</f>
        <v>0</v>
      </c>
      <c r="K159" s="237" t="s">
        <v>19</v>
      </c>
      <c r="L159" s="242"/>
      <c r="M159" s="243" t="s">
        <v>19</v>
      </c>
      <c r="N159" s="244" t="s">
        <v>44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164</v>
      </c>
      <c r="AT159" s="215" t="s">
        <v>211</v>
      </c>
      <c r="AU159" s="215" t="s">
        <v>81</v>
      </c>
      <c r="AY159" s="17" t="s">
        <v>124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81</v>
      </c>
      <c r="BK159" s="216">
        <f>ROUND(I159*H159,2)</f>
        <v>0</v>
      </c>
      <c r="BL159" s="17" t="s">
        <v>133</v>
      </c>
      <c r="BM159" s="215" t="s">
        <v>590</v>
      </c>
    </row>
    <row r="160" s="2" customFormat="1">
      <c r="A160" s="38"/>
      <c r="B160" s="39"/>
      <c r="C160" s="40"/>
      <c r="D160" s="217" t="s">
        <v>135</v>
      </c>
      <c r="E160" s="40"/>
      <c r="F160" s="218" t="s">
        <v>589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81</v>
      </c>
    </row>
    <row r="161" s="2" customFormat="1" ht="16.5" customHeight="1">
      <c r="A161" s="38"/>
      <c r="B161" s="39"/>
      <c r="C161" s="235" t="s">
        <v>320</v>
      </c>
      <c r="D161" s="235" t="s">
        <v>211</v>
      </c>
      <c r="E161" s="236" t="s">
        <v>591</v>
      </c>
      <c r="F161" s="237" t="s">
        <v>592</v>
      </c>
      <c r="G161" s="238" t="s">
        <v>558</v>
      </c>
      <c r="H161" s="239">
        <v>2</v>
      </c>
      <c r="I161" s="240"/>
      <c r="J161" s="241">
        <f>ROUND(I161*H161,2)</f>
        <v>0</v>
      </c>
      <c r="K161" s="237" t="s">
        <v>19</v>
      </c>
      <c r="L161" s="242"/>
      <c r="M161" s="243" t="s">
        <v>19</v>
      </c>
      <c r="N161" s="244" t="s">
        <v>44</v>
      </c>
      <c r="O161" s="84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5" t="s">
        <v>164</v>
      </c>
      <c r="AT161" s="215" t="s">
        <v>211</v>
      </c>
      <c r="AU161" s="215" t="s">
        <v>81</v>
      </c>
      <c r="AY161" s="17" t="s">
        <v>124</v>
      </c>
      <c r="BE161" s="216">
        <f>IF(N161="základní",J161,0)</f>
        <v>0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7" t="s">
        <v>81</v>
      </c>
      <c r="BK161" s="216">
        <f>ROUND(I161*H161,2)</f>
        <v>0</v>
      </c>
      <c r="BL161" s="17" t="s">
        <v>133</v>
      </c>
      <c r="BM161" s="215" t="s">
        <v>593</v>
      </c>
    </row>
    <row r="162" s="2" customFormat="1">
      <c r="A162" s="38"/>
      <c r="B162" s="39"/>
      <c r="C162" s="40"/>
      <c r="D162" s="217" t="s">
        <v>135</v>
      </c>
      <c r="E162" s="40"/>
      <c r="F162" s="218" t="s">
        <v>592</v>
      </c>
      <c r="G162" s="40"/>
      <c r="H162" s="40"/>
      <c r="I162" s="219"/>
      <c r="J162" s="40"/>
      <c r="K162" s="40"/>
      <c r="L162" s="44"/>
      <c r="M162" s="220"/>
      <c r="N162" s="221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135</v>
      </c>
      <c r="AU162" s="17" t="s">
        <v>81</v>
      </c>
    </row>
    <row r="163" s="2" customFormat="1" ht="16.5" customHeight="1">
      <c r="A163" s="38"/>
      <c r="B163" s="39"/>
      <c r="C163" s="235" t="s">
        <v>335</v>
      </c>
      <c r="D163" s="235" t="s">
        <v>211</v>
      </c>
      <c r="E163" s="236" t="s">
        <v>594</v>
      </c>
      <c r="F163" s="237" t="s">
        <v>595</v>
      </c>
      <c r="G163" s="238" t="s">
        <v>558</v>
      </c>
      <c r="H163" s="239">
        <v>3</v>
      </c>
      <c r="I163" s="240"/>
      <c r="J163" s="241">
        <f>ROUND(I163*H163,2)</f>
        <v>0</v>
      </c>
      <c r="K163" s="237" t="s">
        <v>19</v>
      </c>
      <c r="L163" s="242"/>
      <c r="M163" s="243" t="s">
        <v>19</v>
      </c>
      <c r="N163" s="244" t="s">
        <v>44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164</v>
      </c>
      <c r="AT163" s="215" t="s">
        <v>211</v>
      </c>
      <c r="AU163" s="215" t="s">
        <v>81</v>
      </c>
      <c r="AY163" s="17" t="s">
        <v>124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81</v>
      </c>
      <c r="BK163" s="216">
        <f>ROUND(I163*H163,2)</f>
        <v>0</v>
      </c>
      <c r="BL163" s="17" t="s">
        <v>133</v>
      </c>
      <c r="BM163" s="215" t="s">
        <v>596</v>
      </c>
    </row>
    <row r="164" s="2" customFormat="1">
      <c r="A164" s="38"/>
      <c r="B164" s="39"/>
      <c r="C164" s="40"/>
      <c r="D164" s="217" t="s">
        <v>135</v>
      </c>
      <c r="E164" s="40"/>
      <c r="F164" s="218" t="s">
        <v>595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135</v>
      </c>
      <c r="AU164" s="17" t="s">
        <v>81</v>
      </c>
    </row>
    <row r="165" s="2" customFormat="1" ht="16.5" customHeight="1">
      <c r="A165" s="38"/>
      <c r="B165" s="39"/>
      <c r="C165" s="235" t="s">
        <v>341</v>
      </c>
      <c r="D165" s="235" t="s">
        <v>211</v>
      </c>
      <c r="E165" s="236" t="s">
        <v>597</v>
      </c>
      <c r="F165" s="237" t="s">
        <v>598</v>
      </c>
      <c r="G165" s="238" t="s">
        <v>558</v>
      </c>
      <c r="H165" s="239">
        <v>30</v>
      </c>
      <c r="I165" s="240"/>
      <c r="J165" s="241">
        <f>ROUND(I165*H165,2)</f>
        <v>0</v>
      </c>
      <c r="K165" s="237" t="s">
        <v>19</v>
      </c>
      <c r="L165" s="242"/>
      <c r="M165" s="243" t="s">
        <v>19</v>
      </c>
      <c r="N165" s="244" t="s">
        <v>44</v>
      </c>
      <c r="O165" s="84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5" t="s">
        <v>164</v>
      </c>
      <c r="AT165" s="215" t="s">
        <v>211</v>
      </c>
      <c r="AU165" s="215" t="s">
        <v>81</v>
      </c>
      <c r="AY165" s="17" t="s">
        <v>124</v>
      </c>
      <c r="BE165" s="216">
        <f>IF(N165="základní",J165,0)</f>
        <v>0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7" t="s">
        <v>81</v>
      </c>
      <c r="BK165" s="216">
        <f>ROUND(I165*H165,2)</f>
        <v>0</v>
      </c>
      <c r="BL165" s="17" t="s">
        <v>133</v>
      </c>
      <c r="BM165" s="215" t="s">
        <v>599</v>
      </c>
    </row>
    <row r="166" s="2" customFormat="1">
      <c r="A166" s="38"/>
      <c r="B166" s="39"/>
      <c r="C166" s="40"/>
      <c r="D166" s="217" t="s">
        <v>135</v>
      </c>
      <c r="E166" s="40"/>
      <c r="F166" s="218" t="s">
        <v>598</v>
      </c>
      <c r="G166" s="40"/>
      <c r="H166" s="40"/>
      <c r="I166" s="219"/>
      <c r="J166" s="40"/>
      <c r="K166" s="40"/>
      <c r="L166" s="44"/>
      <c r="M166" s="220"/>
      <c r="N166" s="221"/>
      <c r="O166" s="84"/>
      <c r="P166" s="84"/>
      <c r="Q166" s="84"/>
      <c r="R166" s="84"/>
      <c r="S166" s="84"/>
      <c r="T166" s="85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135</v>
      </c>
      <c r="AU166" s="17" t="s">
        <v>81</v>
      </c>
    </row>
    <row r="167" s="2" customFormat="1" ht="16.5" customHeight="1">
      <c r="A167" s="38"/>
      <c r="B167" s="39"/>
      <c r="C167" s="235" t="s">
        <v>324</v>
      </c>
      <c r="D167" s="235" t="s">
        <v>211</v>
      </c>
      <c r="E167" s="236" t="s">
        <v>600</v>
      </c>
      <c r="F167" s="237" t="s">
        <v>601</v>
      </c>
      <c r="G167" s="238" t="s">
        <v>558</v>
      </c>
      <c r="H167" s="239">
        <v>30</v>
      </c>
      <c r="I167" s="240"/>
      <c r="J167" s="241">
        <f>ROUND(I167*H167,2)</f>
        <v>0</v>
      </c>
      <c r="K167" s="237" t="s">
        <v>19</v>
      </c>
      <c r="L167" s="242"/>
      <c r="M167" s="243" t="s">
        <v>19</v>
      </c>
      <c r="N167" s="244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164</v>
      </c>
      <c r="AT167" s="215" t="s">
        <v>211</v>
      </c>
      <c r="AU167" s="215" t="s">
        <v>81</v>
      </c>
      <c r="AY167" s="17" t="s">
        <v>124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133</v>
      </c>
      <c r="BM167" s="215" t="s">
        <v>602</v>
      </c>
    </row>
    <row r="168" s="2" customFormat="1">
      <c r="A168" s="38"/>
      <c r="B168" s="39"/>
      <c r="C168" s="40"/>
      <c r="D168" s="217" t="s">
        <v>135</v>
      </c>
      <c r="E168" s="40"/>
      <c r="F168" s="218" t="s">
        <v>601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135</v>
      </c>
      <c r="AU168" s="17" t="s">
        <v>81</v>
      </c>
    </row>
    <row r="169" s="2" customFormat="1" ht="16.5" customHeight="1">
      <c r="A169" s="38"/>
      <c r="B169" s="39"/>
      <c r="C169" s="235" t="s">
        <v>330</v>
      </c>
      <c r="D169" s="235" t="s">
        <v>211</v>
      </c>
      <c r="E169" s="236" t="s">
        <v>603</v>
      </c>
      <c r="F169" s="237" t="s">
        <v>604</v>
      </c>
      <c r="G169" s="238" t="s">
        <v>558</v>
      </c>
      <c r="H169" s="239">
        <v>4</v>
      </c>
      <c r="I169" s="240"/>
      <c r="J169" s="241">
        <f>ROUND(I169*H169,2)</f>
        <v>0</v>
      </c>
      <c r="K169" s="237" t="s">
        <v>19</v>
      </c>
      <c r="L169" s="242"/>
      <c r="M169" s="243" t="s">
        <v>19</v>
      </c>
      <c r="N169" s="244" t="s">
        <v>44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164</v>
      </c>
      <c r="AT169" s="215" t="s">
        <v>211</v>
      </c>
      <c r="AU169" s="215" t="s">
        <v>81</v>
      </c>
      <c r="AY169" s="17" t="s">
        <v>124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81</v>
      </c>
      <c r="BK169" s="216">
        <f>ROUND(I169*H169,2)</f>
        <v>0</v>
      </c>
      <c r="BL169" s="17" t="s">
        <v>133</v>
      </c>
      <c r="BM169" s="215" t="s">
        <v>605</v>
      </c>
    </row>
    <row r="170" s="2" customFormat="1">
      <c r="A170" s="38"/>
      <c r="B170" s="39"/>
      <c r="C170" s="40"/>
      <c r="D170" s="217" t="s">
        <v>135</v>
      </c>
      <c r="E170" s="40"/>
      <c r="F170" s="218" t="s">
        <v>604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135</v>
      </c>
      <c r="AU170" s="17" t="s">
        <v>81</v>
      </c>
    </row>
    <row r="171" s="2" customFormat="1" ht="16.5" customHeight="1">
      <c r="A171" s="38"/>
      <c r="B171" s="39"/>
      <c r="C171" s="235" t="s">
        <v>383</v>
      </c>
      <c r="D171" s="235" t="s">
        <v>211</v>
      </c>
      <c r="E171" s="236" t="s">
        <v>606</v>
      </c>
      <c r="F171" s="237" t="s">
        <v>607</v>
      </c>
      <c r="G171" s="238" t="s">
        <v>608</v>
      </c>
      <c r="H171" s="239">
        <v>1</v>
      </c>
      <c r="I171" s="240"/>
      <c r="J171" s="241">
        <f>ROUND(I171*H171,2)</f>
        <v>0</v>
      </c>
      <c r="K171" s="237" t="s">
        <v>19</v>
      </c>
      <c r="L171" s="242"/>
      <c r="M171" s="243" t="s">
        <v>19</v>
      </c>
      <c r="N171" s="244" t="s">
        <v>44</v>
      </c>
      <c r="O171" s="84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5" t="s">
        <v>164</v>
      </c>
      <c r="AT171" s="215" t="s">
        <v>211</v>
      </c>
      <c r="AU171" s="215" t="s">
        <v>81</v>
      </c>
      <c r="AY171" s="17" t="s">
        <v>124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7" t="s">
        <v>81</v>
      </c>
      <c r="BK171" s="216">
        <f>ROUND(I171*H171,2)</f>
        <v>0</v>
      </c>
      <c r="BL171" s="17" t="s">
        <v>133</v>
      </c>
      <c r="BM171" s="215" t="s">
        <v>609</v>
      </c>
    </row>
    <row r="172" s="2" customFormat="1">
      <c r="A172" s="38"/>
      <c r="B172" s="39"/>
      <c r="C172" s="40"/>
      <c r="D172" s="217" t="s">
        <v>135</v>
      </c>
      <c r="E172" s="40"/>
      <c r="F172" s="218" t="s">
        <v>607</v>
      </c>
      <c r="G172" s="40"/>
      <c r="H172" s="40"/>
      <c r="I172" s="219"/>
      <c r="J172" s="40"/>
      <c r="K172" s="40"/>
      <c r="L172" s="44"/>
      <c r="M172" s="220"/>
      <c r="N172" s="221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135</v>
      </c>
      <c r="AU172" s="17" t="s">
        <v>81</v>
      </c>
    </row>
    <row r="173" s="2" customFormat="1" ht="16.5" customHeight="1">
      <c r="A173" s="38"/>
      <c r="B173" s="39"/>
      <c r="C173" s="204" t="s">
        <v>389</v>
      </c>
      <c r="D173" s="204" t="s">
        <v>128</v>
      </c>
      <c r="E173" s="205" t="s">
        <v>610</v>
      </c>
      <c r="F173" s="206" t="s">
        <v>611</v>
      </c>
      <c r="G173" s="207" t="s">
        <v>608</v>
      </c>
      <c r="H173" s="208">
        <v>1</v>
      </c>
      <c r="I173" s="209"/>
      <c r="J173" s="210">
        <f>ROUND(I173*H173,2)</f>
        <v>0</v>
      </c>
      <c r="K173" s="206" t="s">
        <v>19</v>
      </c>
      <c r="L173" s="44"/>
      <c r="M173" s="211" t="s">
        <v>19</v>
      </c>
      <c r="N173" s="212" t="s">
        <v>44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133</v>
      </c>
      <c r="AT173" s="215" t="s">
        <v>128</v>
      </c>
      <c r="AU173" s="215" t="s">
        <v>81</v>
      </c>
      <c r="AY173" s="17" t="s">
        <v>124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81</v>
      </c>
      <c r="BK173" s="216">
        <f>ROUND(I173*H173,2)</f>
        <v>0</v>
      </c>
      <c r="BL173" s="17" t="s">
        <v>133</v>
      </c>
      <c r="BM173" s="215" t="s">
        <v>612</v>
      </c>
    </row>
    <row r="174" s="2" customFormat="1">
      <c r="A174" s="38"/>
      <c r="B174" s="39"/>
      <c r="C174" s="40"/>
      <c r="D174" s="217" t="s">
        <v>135</v>
      </c>
      <c r="E174" s="40"/>
      <c r="F174" s="218" t="s">
        <v>611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135</v>
      </c>
      <c r="AU174" s="17" t="s">
        <v>81</v>
      </c>
    </row>
    <row r="175" s="12" customFormat="1" ht="25.92" customHeight="1">
      <c r="A175" s="12"/>
      <c r="B175" s="188"/>
      <c r="C175" s="189"/>
      <c r="D175" s="190" t="s">
        <v>72</v>
      </c>
      <c r="E175" s="191" t="s">
        <v>613</v>
      </c>
      <c r="F175" s="191" t="s">
        <v>614</v>
      </c>
      <c r="G175" s="189"/>
      <c r="H175" s="189"/>
      <c r="I175" s="192"/>
      <c r="J175" s="193">
        <f>BK175</f>
        <v>0</v>
      </c>
      <c r="K175" s="189"/>
      <c r="L175" s="194"/>
      <c r="M175" s="195"/>
      <c r="N175" s="196"/>
      <c r="O175" s="196"/>
      <c r="P175" s="197">
        <f>SUM(P176:P195)</f>
        <v>0</v>
      </c>
      <c r="Q175" s="196"/>
      <c r="R175" s="197">
        <f>SUM(R176:R195)</f>
        <v>0</v>
      </c>
      <c r="S175" s="196"/>
      <c r="T175" s="198">
        <f>SUM(T176:T195)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240</v>
      </c>
      <c r="AT175" s="200" t="s">
        <v>72</v>
      </c>
      <c r="AU175" s="200" t="s">
        <v>73</v>
      </c>
      <c r="AY175" s="199" t="s">
        <v>124</v>
      </c>
      <c r="BK175" s="201">
        <f>SUM(BK176:BK195)</f>
        <v>0</v>
      </c>
    </row>
    <row r="176" s="2" customFormat="1" ht="16.5" customHeight="1">
      <c r="A176" s="38"/>
      <c r="B176" s="39"/>
      <c r="C176" s="235" t="s">
        <v>487</v>
      </c>
      <c r="D176" s="235" t="s">
        <v>211</v>
      </c>
      <c r="E176" s="236" t="s">
        <v>615</v>
      </c>
      <c r="F176" s="237" t="s">
        <v>616</v>
      </c>
      <c r="G176" s="238" t="s">
        <v>617</v>
      </c>
      <c r="H176" s="249"/>
      <c r="I176" s="240"/>
      <c r="J176" s="241">
        <f>ROUND(I176*H176,2)</f>
        <v>0</v>
      </c>
      <c r="K176" s="237" t="s">
        <v>19</v>
      </c>
      <c r="L176" s="242"/>
      <c r="M176" s="243" t="s">
        <v>19</v>
      </c>
      <c r="N176" s="244" t="s">
        <v>44</v>
      </c>
      <c r="O176" s="84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5" t="s">
        <v>164</v>
      </c>
      <c r="AT176" s="215" t="s">
        <v>211</v>
      </c>
      <c r="AU176" s="215" t="s">
        <v>81</v>
      </c>
      <c r="AY176" s="17" t="s">
        <v>124</v>
      </c>
      <c r="BE176" s="216">
        <f>IF(N176="základní",J176,0)</f>
        <v>0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7" t="s">
        <v>81</v>
      </c>
      <c r="BK176" s="216">
        <f>ROUND(I176*H176,2)</f>
        <v>0</v>
      </c>
      <c r="BL176" s="17" t="s">
        <v>133</v>
      </c>
      <c r="BM176" s="215" t="s">
        <v>618</v>
      </c>
    </row>
    <row r="177" s="2" customFormat="1">
      <c r="A177" s="38"/>
      <c r="B177" s="39"/>
      <c r="C177" s="40"/>
      <c r="D177" s="217" t="s">
        <v>135</v>
      </c>
      <c r="E177" s="40"/>
      <c r="F177" s="218" t="s">
        <v>616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135</v>
      </c>
      <c r="AU177" s="17" t="s">
        <v>81</v>
      </c>
    </row>
    <row r="178" s="2" customFormat="1" ht="16.5" customHeight="1">
      <c r="A178" s="38"/>
      <c r="B178" s="39"/>
      <c r="C178" s="204" t="s">
        <v>477</v>
      </c>
      <c r="D178" s="204" t="s">
        <v>128</v>
      </c>
      <c r="E178" s="205" t="s">
        <v>619</v>
      </c>
      <c r="F178" s="206" t="s">
        <v>620</v>
      </c>
      <c r="G178" s="207" t="s">
        <v>608</v>
      </c>
      <c r="H178" s="208">
        <v>1</v>
      </c>
      <c r="I178" s="209"/>
      <c r="J178" s="210">
        <f>ROUND(I178*H178,2)</f>
        <v>0</v>
      </c>
      <c r="K178" s="206" t="s">
        <v>132</v>
      </c>
      <c r="L178" s="44"/>
      <c r="M178" s="211" t="s">
        <v>19</v>
      </c>
      <c r="N178" s="212" t="s">
        <v>44</v>
      </c>
      <c r="O178" s="84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133</v>
      </c>
      <c r="AT178" s="215" t="s">
        <v>128</v>
      </c>
      <c r="AU178" s="215" t="s">
        <v>81</v>
      </c>
      <c r="AY178" s="17" t="s">
        <v>124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81</v>
      </c>
      <c r="BK178" s="216">
        <f>ROUND(I178*H178,2)</f>
        <v>0</v>
      </c>
      <c r="BL178" s="17" t="s">
        <v>133</v>
      </c>
      <c r="BM178" s="215" t="s">
        <v>621</v>
      </c>
    </row>
    <row r="179" s="2" customFormat="1">
      <c r="A179" s="38"/>
      <c r="B179" s="39"/>
      <c r="C179" s="40"/>
      <c r="D179" s="217" t="s">
        <v>135</v>
      </c>
      <c r="E179" s="40"/>
      <c r="F179" s="218" t="s">
        <v>620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135</v>
      </c>
      <c r="AU179" s="17" t="s">
        <v>81</v>
      </c>
    </row>
    <row r="180" s="2" customFormat="1">
      <c r="A180" s="38"/>
      <c r="B180" s="39"/>
      <c r="C180" s="40"/>
      <c r="D180" s="222" t="s">
        <v>137</v>
      </c>
      <c r="E180" s="40"/>
      <c r="F180" s="223" t="s">
        <v>622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137</v>
      </c>
      <c r="AU180" s="17" t="s">
        <v>81</v>
      </c>
    </row>
    <row r="181" s="2" customFormat="1" ht="16.5" customHeight="1">
      <c r="A181" s="38"/>
      <c r="B181" s="39"/>
      <c r="C181" s="204" t="s">
        <v>483</v>
      </c>
      <c r="D181" s="204" t="s">
        <v>128</v>
      </c>
      <c r="E181" s="205" t="s">
        <v>623</v>
      </c>
      <c r="F181" s="206" t="s">
        <v>624</v>
      </c>
      <c r="G181" s="207" t="s">
        <v>617</v>
      </c>
      <c r="H181" s="250"/>
      <c r="I181" s="209"/>
      <c r="J181" s="210">
        <f>ROUND(I181*H181,2)</f>
        <v>0</v>
      </c>
      <c r="K181" s="206" t="s">
        <v>132</v>
      </c>
      <c r="L181" s="44"/>
      <c r="M181" s="211" t="s">
        <v>19</v>
      </c>
      <c r="N181" s="212" t="s">
        <v>44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133</v>
      </c>
      <c r="AT181" s="215" t="s">
        <v>128</v>
      </c>
      <c r="AU181" s="215" t="s">
        <v>81</v>
      </c>
      <c r="AY181" s="17" t="s">
        <v>124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133</v>
      </c>
      <c r="BM181" s="215" t="s">
        <v>625</v>
      </c>
    </row>
    <row r="182" s="2" customFormat="1">
      <c r="A182" s="38"/>
      <c r="B182" s="39"/>
      <c r="C182" s="40"/>
      <c r="D182" s="217" t="s">
        <v>135</v>
      </c>
      <c r="E182" s="40"/>
      <c r="F182" s="218" t="s">
        <v>624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135</v>
      </c>
      <c r="AU182" s="17" t="s">
        <v>81</v>
      </c>
    </row>
    <row r="183" s="2" customFormat="1">
      <c r="A183" s="38"/>
      <c r="B183" s="39"/>
      <c r="C183" s="40"/>
      <c r="D183" s="222" t="s">
        <v>137</v>
      </c>
      <c r="E183" s="40"/>
      <c r="F183" s="223" t="s">
        <v>626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137</v>
      </c>
      <c r="AU183" s="17" t="s">
        <v>81</v>
      </c>
    </row>
    <row r="184" s="2" customFormat="1" ht="16.5" customHeight="1">
      <c r="A184" s="38"/>
      <c r="B184" s="39"/>
      <c r="C184" s="204" t="s">
        <v>428</v>
      </c>
      <c r="D184" s="204" t="s">
        <v>128</v>
      </c>
      <c r="E184" s="205" t="s">
        <v>627</v>
      </c>
      <c r="F184" s="206" t="s">
        <v>628</v>
      </c>
      <c r="G184" s="207" t="s">
        <v>617</v>
      </c>
      <c r="H184" s="250"/>
      <c r="I184" s="209"/>
      <c r="J184" s="210">
        <f>ROUND(I184*H184,2)</f>
        <v>0</v>
      </c>
      <c r="K184" s="206" t="s">
        <v>132</v>
      </c>
      <c r="L184" s="44"/>
      <c r="M184" s="211" t="s">
        <v>19</v>
      </c>
      <c r="N184" s="212" t="s">
        <v>44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133</v>
      </c>
      <c r="AT184" s="215" t="s">
        <v>128</v>
      </c>
      <c r="AU184" s="215" t="s">
        <v>81</v>
      </c>
      <c r="AY184" s="17" t="s">
        <v>124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81</v>
      </c>
      <c r="BK184" s="216">
        <f>ROUND(I184*H184,2)</f>
        <v>0</v>
      </c>
      <c r="BL184" s="17" t="s">
        <v>133</v>
      </c>
      <c r="BM184" s="215" t="s">
        <v>629</v>
      </c>
    </row>
    <row r="185" s="2" customFormat="1">
      <c r="A185" s="38"/>
      <c r="B185" s="39"/>
      <c r="C185" s="40"/>
      <c r="D185" s="217" t="s">
        <v>135</v>
      </c>
      <c r="E185" s="40"/>
      <c r="F185" s="218" t="s">
        <v>628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135</v>
      </c>
      <c r="AU185" s="17" t="s">
        <v>81</v>
      </c>
    </row>
    <row r="186" s="2" customFormat="1">
      <c r="A186" s="38"/>
      <c r="B186" s="39"/>
      <c r="C186" s="40"/>
      <c r="D186" s="222" t="s">
        <v>137</v>
      </c>
      <c r="E186" s="40"/>
      <c r="F186" s="223" t="s">
        <v>630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137</v>
      </c>
      <c r="AU186" s="17" t="s">
        <v>81</v>
      </c>
    </row>
    <row r="187" s="2" customFormat="1" ht="16.5" customHeight="1">
      <c r="A187" s="38"/>
      <c r="B187" s="39"/>
      <c r="C187" s="204" t="s">
        <v>434</v>
      </c>
      <c r="D187" s="204" t="s">
        <v>128</v>
      </c>
      <c r="E187" s="205" t="s">
        <v>631</v>
      </c>
      <c r="F187" s="206" t="s">
        <v>632</v>
      </c>
      <c r="G187" s="207" t="s">
        <v>617</v>
      </c>
      <c r="H187" s="250"/>
      <c r="I187" s="209"/>
      <c r="J187" s="210">
        <f>ROUND(I187*H187,2)</f>
        <v>0</v>
      </c>
      <c r="K187" s="206" t="s">
        <v>132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133</v>
      </c>
      <c r="AT187" s="215" t="s">
        <v>128</v>
      </c>
      <c r="AU187" s="215" t="s">
        <v>81</v>
      </c>
      <c r="AY187" s="17" t="s">
        <v>124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133</v>
      </c>
      <c r="BM187" s="215" t="s">
        <v>633</v>
      </c>
    </row>
    <row r="188" s="2" customFormat="1">
      <c r="A188" s="38"/>
      <c r="B188" s="39"/>
      <c r="C188" s="40"/>
      <c r="D188" s="217" t="s">
        <v>135</v>
      </c>
      <c r="E188" s="40"/>
      <c r="F188" s="218" t="s">
        <v>632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135</v>
      </c>
      <c r="AU188" s="17" t="s">
        <v>81</v>
      </c>
    </row>
    <row r="189" s="2" customFormat="1">
      <c r="A189" s="38"/>
      <c r="B189" s="39"/>
      <c r="C189" s="40"/>
      <c r="D189" s="222" t="s">
        <v>137</v>
      </c>
      <c r="E189" s="40"/>
      <c r="F189" s="223" t="s">
        <v>634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137</v>
      </c>
      <c r="AU189" s="17" t="s">
        <v>81</v>
      </c>
    </row>
    <row r="190" s="2" customFormat="1" ht="16.5" customHeight="1">
      <c r="A190" s="38"/>
      <c r="B190" s="39"/>
      <c r="C190" s="204" t="s">
        <v>274</v>
      </c>
      <c r="D190" s="204" t="s">
        <v>128</v>
      </c>
      <c r="E190" s="205" t="s">
        <v>635</v>
      </c>
      <c r="F190" s="206" t="s">
        <v>636</v>
      </c>
      <c r="G190" s="207" t="s">
        <v>617</v>
      </c>
      <c r="H190" s="250"/>
      <c r="I190" s="209"/>
      <c r="J190" s="210">
        <f>ROUND(I190*H190,2)</f>
        <v>0</v>
      </c>
      <c r="K190" s="206" t="s">
        <v>19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133</v>
      </c>
      <c r="AT190" s="215" t="s">
        <v>128</v>
      </c>
      <c r="AU190" s="215" t="s">
        <v>81</v>
      </c>
      <c r="AY190" s="17" t="s">
        <v>124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133</v>
      </c>
      <c r="BM190" s="215" t="s">
        <v>637</v>
      </c>
    </row>
    <row r="191" s="2" customFormat="1">
      <c r="A191" s="38"/>
      <c r="B191" s="39"/>
      <c r="C191" s="40"/>
      <c r="D191" s="217" t="s">
        <v>135</v>
      </c>
      <c r="E191" s="40"/>
      <c r="F191" s="218" t="s">
        <v>636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135</v>
      </c>
      <c r="AU191" s="17" t="s">
        <v>81</v>
      </c>
    </row>
    <row r="192" s="2" customFormat="1" ht="16.5" customHeight="1">
      <c r="A192" s="38"/>
      <c r="B192" s="39"/>
      <c r="C192" s="204" t="s">
        <v>280</v>
      </c>
      <c r="D192" s="204" t="s">
        <v>128</v>
      </c>
      <c r="E192" s="205" t="s">
        <v>638</v>
      </c>
      <c r="F192" s="206" t="s">
        <v>639</v>
      </c>
      <c r="G192" s="207" t="s">
        <v>617</v>
      </c>
      <c r="H192" s="250"/>
      <c r="I192" s="209"/>
      <c r="J192" s="210">
        <f>ROUND(I192*H192,2)</f>
        <v>0</v>
      </c>
      <c r="K192" s="206" t="s">
        <v>19</v>
      </c>
      <c r="L192" s="44"/>
      <c r="M192" s="211" t="s">
        <v>19</v>
      </c>
      <c r="N192" s="212" t="s">
        <v>44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133</v>
      </c>
      <c r="AT192" s="215" t="s">
        <v>128</v>
      </c>
      <c r="AU192" s="215" t="s">
        <v>81</v>
      </c>
      <c r="AY192" s="17" t="s">
        <v>124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81</v>
      </c>
      <c r="BK192" s="216">
        <f>ROUND(I192*H192,2)</f>
        <v>0</v>
      </c>
      <c r="BL192" s="17" t="s">
        <v>133</v>
      </c>
      <c r="BM192" s="215" t="s">
        <v>640</v>
      </c>
    </row>
    <row r="193" s="2" customFormat="1">
      <c r="A193" s="38"/>
      <c r="B193" s="39"/>
      <c r="C193" s="40"/>
      <c r="D193" s="217" t="s">
        <v>135</v>
      </c>
      <c r="E193" s="40"/>
      <c r="F193" s="218" t="s">
        <v>639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135</v>
      </c>
      <c r="AU193" s="17" t="s">
        <v>81</v>
      </c>
    </row>
    <row r="194" s="2" customFormat="1" ht="16.5" customHeight="1">
      <c r="A194" s="38"/>
      <c r="B194" s="39"/>
      <c r="C194" s="204" t="s">
        <v>443</v>
      </c>
      <c r="D194" s="204" t="s">
        <v>128</v>
      </c>
      <c r="E194" s="205" t="s">
        <v>641</v>
      </c>
      <c r="F194" s="206" t="s">
        <v>642</v>
      </c>
      <c r="G194" s="207" t="s">
        <v>608</v>
      </c>
      <c r="H194" s="208">
        <v>1</v>
      </c>
      <c r="I194" s="209"/>
      <c r="J194" s="210">
        <f>ROUND(I194*H194,2)</f>
        <v>0</v>
      </c>
      <c r="K194" s="206" t="s">
        <v>19</v>
      </c>
      <c r="L194" s="44"/>
      <c r="M194" s="211" t="s">
        <v>19</v>
      </c>
      <c r="N194" s="212" t="s">
        <v>44</v>
      </c>
      <c r="O194" s="84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5" t="s">
        <v>133</v>
      </c>
      <c r="AT194" s="215" t="s">
        <v>128</v>
      </c>
      <c r="AU194" s="215" t="s">
        <v>81</v>
      </c>
      <c r="AY194" s="17" t="s">
        <v>124</v>
      </c>
      <c r="BE194" s="216">
        <f>IF(N194="základní",J194,0)</f>
        <v>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7" t="s">
        <v>81</v>
      </c>
      <c r="BK194" s="216">
        <f>ROUND(I194*H194,2)</f>
        <v>0</v>
      </c>
      <c r="BL194" s="17" t="s">
        <v>133</v>
      </c>
      <c r="BM194" s="215" t="s">
        <v>643</v>
      </c>
    </row>
    <row r="195" s="2" customFormat="1">
      <c r="A195" s="38"/>
      <c r="B195" s="39"/>
      <c r="C195" s="40"/>
      <c r="D195" s="217" t="s">
        <v>135</v>
      </c>
      <c r="E195" s="40"/>
      <c r="F195" s="218" t="s">
        <v>642</v>
      </c>
      <c r="G195" s="40"/>
      <c r="H195" s="40"/>
      <c r="I195" s="219"/>
      <c r="J195" s="40"/>
      <c r="K195" s="40"/>
      <c r="L195" s="44"/>
      <c r="M195" s="245"/>
      <c r="N195" s="246"/>
      <c r="O195" s="247"/>
      <c r="P195" s="247"/>
      <c r="Q195" s="247"/>
      <c r="R195" s="247"/>
      <c r="S195" s="247"/>
      <c r="T195" s="248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135</v>
      </c>
      <c r="AU195" s="17" t="s">
        <v>81</v>
      </c>
    </row>
    <row r="196" s="2" customFormat="1" ht="6.96" customHeight="1">
      <c r="A196" s="38"/>
      <c r="B196" s="59"/>
      <c r="C196" s="60"/>
      <c r="D196" s="60"/>
      <c r="E196" s="60"/>
      <c r="F196" s="60"/>
      <c r="G196" s="60"/>
      <c r="H196" s="60"/>
      <c r="I196" s="60"/>
      <c r="J196" s="60"/>
      <c r="K196" s="60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f+Da+xN2bIWmo0WuBRlmB7MurOlRSxfch7ECPlBWjXvzh4KvG/DLFoMPRtp4k7791f+pHPTgaDQ3juUYDmFLJw==" hashValue="c4Lhu+bg9lrhWwSXEGjG8Fa4NyeV09htNWFjm7pLmBwLlsdAzDJSg3yYEchtSCMHAPBb7YRNTSC6/FYnFzPu5w==" algorithmName="SHA-512" password="CC35"/>
  <autoFilter ref="C81:K19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741372062"/>
    <hyperlink ref="F91" r:id="rId2" display="https://podminky.urs.cz/item/CS_URS_2024_01/741112071"/>
    <hyperlink ref="F96" r:id="rId3" display="https://podminky.urs.cz/item/CS_URS_2024_01/741310101"/>
    <hyperlink ref="F105" r:id="rId4" display="https://podminky.urs.cz/item/CS_URS_2024_01/741110511"/>
    <hyperlink ref="F110" r:id="rId5" display="https://podminky.urs.cz/item/CS_URS_2024_01/741122211"/>
    <hyperlink ref="F117" r:id="rId6" display="https://podminky.urs.cz/item/CS_URS_2024_01/741122232"/>
    <hyperlink ref="F122" r:id="rId7" display="https://podminky.urs.cz/item/CS_URS_2024_01/741122233"/>
    <hyperlink ref="F127" r:id="rId8" display="https://podminky.urs.cz/item/CS_URS_2024_01/741120201"/>
    <hyperlink ref="F134" r:id="rId9" display="https://podminky.urs.cz/item/CS_URS_2024_01/741910301"/>
    <hyperlink ref="F155" r:id="rId10" display="https://podminky.urs.cz/item/CS_URS_2024_01/741810001"/>
    <hyperlink ref="F180" r:id="rId11" display="https://podminky.urs.cz/item/CS_URS_2024_01/013254000"/>
    <hyperlink ref="F183" r:id="rId12" display="https://podminky.urs.cz/item/CS_URS_2024_01/034002000"/>
    <hyperlink ref="F186" r:id="rId13" display="https://podminky.urs.cz/item/CS_URS_2024_01/065002000"/>
    <hyperlink ref="F189" r:id="rId14" display="https://podminky.urs.cz/item/CS_URS_2024_01/0711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5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Krajská zdravotní a.s., Masarykova nemocnice Ústí nad Labem - chlazení datového centra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644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18. 6. 2024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">
        <v>19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27</v>
      </c>
      <c r="F15" s="38"/>
      <c r="G15" s="38"/>
      <c r="H15" s="38"/>
      <c r="I15" s="132" t="s">
        <v>28</v>
      </c>
      <c r="J15" s="136" t="s">
        <v>19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19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32</v>
      </c>
      <c r="F21" s="38"/>
      <c r="G21" s="38"/>
      <c r="H21" s="38"/>
      <c r="I21" s="132" t="s">
        <v>28</v>
      </c>
      <c r="J21" s="136" t="s">
        <v>19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34</v>
      </c>
      <c r="E23" s="38"/>
      <c r="F23" s="38"/>
      <c r="G23" s="38"/>
      <c r="H23" s="38"/>
      <c r="I23" s="132" t="s">
        <v>26</v>
      </c>
      <c r="J23" s="136" t="s">
        <v>35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28</v>
      </c>
      <c r="J24" s="136" t="s">
        <v>19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ROUND(J81,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ROUND((SUM(BE81:BE129)),  2)</f>
        <v>0</v>
      </c>
      <c r="G33" s="38"/>
      <c r="H33" s="38"/>
      <c r="I33" s="148">
        <v>0.20999999999999999</v>
      </c>
      <c r="J33" s="147">
        <f>ROUND(((SUM(BE81:BE129))*I33),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ROUND((SUM(BF81:BF129)),  2)</f>
        <v>0</v>
      </c>
      <c r="G34" s="38"/>
      <c r="H34" s="38"/>
      <c r="I34" s="148">
        <v>0.12</v>
      </c>
      <c r="J34" s="147">
        <f>ROUND(((SUM(BF81:BF129))*I34),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ROUND((SUM(BG81:BG129)),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ROUND((SUM(BH81:BH129)),  2)</f>
        <v>0</v>
      </c>
      <c r="G36" s="38"/>
      <c r="H36" s="38"/>
      <c r="I36" s="148">
        <v>0.12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ROUND((SUM(BI81:BI129)),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Krajská zdravotní a.s., Masarykova nemocnice Ústí nad Labem - chlazení datového centra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D.1.4.2 - MaR - Krajská zdravotní, a.s., chlazení datového centra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21</v>
      </c>
      <c r="D52" s="40"/>
      <c r="E52" s="40"/>
      <c r="F52" s="27" t="str">
        <f>F12</f>
        <v>Ústí nad Labem</v>
      </c>
      <c r="G52" s="40"/>
      <c r="H52" s="40"/>
      <c r="I52" s="32" t="s">
        <v>23</v>
      </c>
      <c r="J52" s="72" t="str">
        <f>IF(J12="","",J12)</f>
        <v>18. 6. 2024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Krajská zdravotní, a.s.</v>
      </c>
      <c r="G54" s="40"/>
      <c r="H54" s="40"/>
      <c r="I54" s="32" t="s">
        <v>31</v>
      </c>
      <c r="J54" s="36" t="str">
        <f>E21</f>
        <v>Karel Petr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5.6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34</v>
      </c>
      <c r="J55" s="36" t="str">
        <f>E24</f>
        <v>NCI.CZ ENGINEERING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J81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103</v>
      </c>
      <c r="E60" s="168"/>
      <c r="F60" s="168"/>
      <c r="G60" s="168"/>
      <c r="H60" s="168"/>
      <c r="I60" s="168"/>
      <c r="J60" s="169">
        <f>J82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645</v>
      </c>
      <c r="E61" s="174"/>
      <c r="F61" s="174"/>
      <c r="G61" s="174"/>
      <c r="H61" s="174"/>
      <c r="I61" s="174"/>
      <c r="J61" s="175">
        <f>J83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13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</row>
    <row r="67" s="2" customFormat="1" ht="6.96" customHeight="1">
      <c r="A67" s="38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24.96" customHeight="1">
      <c r="A68" s="38"/>
      <c r="B68" s="39"/>
      <c r="C68" s="23" t="s">
        <v>109</v>
      </c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6.96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12" customHeight="1">
      <c r="A70" s="38"/>
      <c r="B70" s="39"/>
      <c r="C70" s="32" t="s">
        <v>16</v>
      </c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6.5" customHeight="1">
      <c r="A71" s="38"/>
      <c r="B71" s="39"/>
      <c r="C71" s="40"/>
      <c r="D71" s="40"/>
      <c r="E71" s="160" t="str">
        <f>E7</f>
        <v>Krajská zdravotní a.s., Masarykova nemocnice Ústí nad Labem - chlazení datového centra</v>
      </c>
      <c r="F71" s="32"/>
      <c r="G71" s="32"/>
      <c r="H71" s="32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94</v>
      </c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69" t="str">
        <f>E9</f>
        <v>D.1.4.2 - MaR - Krajská zdravotní, a.s., chlazení datového centra</v>
      </c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6.96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21</v>
      </c>
      <c r="D75" s="40"/>
      <c r="E75" s="40"/>
      <c r="F75" s="27" t="str">
        <f>F12</f>
        <v>Ústí nad Labem</v>
      </c>
      <c r="G75" s="40"/>
      <c r="H75" s="40"/>
      <c r="I75" s="32" t="s">
        <v>23</v>
      </c>
      <c r="J75" s="72" t="str">
        <f>IF(J12="","",J12)</f>
        <v>18. 6. 2024</v>
      </c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25</v>
      </c>
      <c r="D77" s="40"/>
      <c r="E77" s="40"/>
      <c r="F77" s="27" t="str">
        <f>E15</f>
        <v>Krajská zdravotní, a.s.</v>
      </c>
      <c r="G77" s="40"/>
      <c r="H77" s="40"/>
      <c r="I77" s="32" t="s">
        <v>31</v>
      </c>
      <c r="J77" s="36" t="str">
        <f>E21</f>
        <v>Karel Petr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5.65" customHeight="1">
      <c r="A78" s="38"/>
      <c r="B78" s="39"/>
      <c r="C78" s="32" t="s">
        <v>29</v>
      </c>
      <c r="D78" s="40"/>
      <c r="E78" s="40"/>
      <c r="F78" s="27" t="str">
        <f>IF(E18="","",E18)</f>
        <v>Vyplň údaj</v>
      </c>
      <c r="G78" s="40"/>
      <c r="H78" s="40"/>
      <c r="I78" s="32" t="s">
        <v>34</v>
      </c>
      <c r="J78" s="36" t="str">
        <f>E24</f>
        <v>NCI.CZ ENGINEERING s.r.o.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0.32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11" customFormat="1" ht="29.28" customHeight="1">
      <c r="A80" s="177"/>
      <c r="B80" s="178"/>
      <c r="C80" s="179" t="s">
        <v>110</v>
      </c>
      <c r="D80" s="180" t="s">
        <v>58</v>
      </c>
      <c r="E80" s="180" t="s">
        <v>54</v>
      </c>
      <c r="F80" s="180" t="s">
        <v>55</v>
      </c>
      <c r="G80" s="180" t="s">
        <v>111</v>
      </c>
      <c r="H80" s="180" t="s">
        <v>112</v>
      </c>
      <c r="I80" s="180" t="s">
        <v>113</v>
      </c>
      <c r="J80" s="180" t="s">
        <v>98</v>
      </c>
      <c r="K80" s="181" t="s">
        <v>114</v>
      </c>
      <c r="L80" s="182"/>
      <c r="M80" s="92" t="s">
        <v>19</v>
      </c>
      <c r="N80" s="93" t="s">
        <v>43</v>
      </c>
      <c r="O80" s="93" t="s">
        <v>115</v>
      </c>
      <c r="P80" s="93" t="s">
        <v>116</v>
      </c>
      <c r="Q80" s="93" t="s">
        <v>117</v>
      </c>
      <c r="R80" s="93" t="s">
        <v>118</v>
      </c>
      <c r="S80" s="93" t="s">
        <v>119</v>
      </c>
      <c r="T80" s="94" t="s">
        <v>120</v>
      </c>
      <c r="U80" s="177"/>
      <c r="V80" s="177"/>
      <c r="W80" s="177"/>
      <c r="X80" s="177"/>
      <c r="Y80" s="177"/>
      <c r="Z80" s="177"/>
      <c r="AA80" s="177"/>
      <c r="AB80" s="177"/>
      <c r="AC80" s="177"/>
      <c r="AD80" s="177"/>
      <c r="AE80" s="177"/>
    </row>
    <row r="81" s="2" customFormat="1" ht="22.8" customHeight="1">
      <c r="A81" s="38"/>
      <c r="B81" s="39"/>
      <c r="C81" s="99" t="s">
        <v>121</v>
      </c>
      <c r="D81" s="40"/>
      <c r="E81" s="40"/>
      <c r="F81" s="40"/>
      <c r="G81" s="40"/>
      <c r="H81" s="40"/>
      <c r="I81" s="40"/>
      <c r="J81" s="183">
        <f>BK81</f>
        <v>0</v>
      </c>
      <c r="K81" s="40"/>
      <c r="L81" s="44"/>
      <c r="M81" s="95"/>
      <c r="N81" s="184"/>
      <c r="O81" s="96"/>
      <c r="P81" s="185">
        <f>P82</f>
        <v>0</v>
      </c>
      <c r="Q81" s="96"/>
      <c r="R81" s="185">
        <f>R82</f>
        <v>0.0096000000000000009</v>
      </c>
      <c r="S81" s="96"/>
      <c r="T81" s="186">
        <f>T82</f>
        <v>0</v>
      </c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T81" s="17" t="s">
        <v>72</v>
      </c>
      <c r="AU81" s="17" t="s">
        <v>99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72</v>
      </c>
      <c r="E82" s="191" t="s">
        <v>175</v>
      </c>
      <c r="F82" s="191" t="s">
        <v>176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0.0096000000000000009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83</v>
      </c>
      <c r="AT82" s="200" t="s">
        <v>72</v>
      </c>
      <c r="AU82" s="200" t="s">
        <v>73</v>
      </c>
      <c r="AY82" s="199" t="s">
        <v>124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72</v>
      </c>
      <c r="E83" s="202" t="s">
        <v>646</v>
      </c>
      <c r="F83" s="202" t="s">
        <v>647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SUM(P84:P129)</f>
        <v>0</v>
      </c>
      <c r="Q83" s="196"/>
      <c r="R83" s="197">
        <f>SUM(R84:R129)</f>
        <v>0.0096000000000000009</v>
      </c>
      <c r="S83" s="196"/>
      <c r="T83" s="198">
        <f>SUM(T84:T129)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83</v>
      </c>
      <c r="AT83" s="200" t="s">
        <v>72</v>
      </c>
      <c r="AU83" s="200" t="s">
        <v>81</v>
      </c>
      <c r="AY83" s="199" t="s">
        <v>124</v>
      </c>
      <c r="BK83" s="201">
        <f>SUM(BK84:BK129)</f>
        <v>0</v>
      </c>
    </row>
    <row r="84" s="2" customFormat="1" ht="16.5" customHeight="1">
      <c r="A84" s="38"/>
      <c r="B84" s="39"/>
      <c r="C84" s="204" t="s">
        <v>8</v>
      </c>
      <c r="D84" s="204" t="s">
        <v>128</v>
      </c>
      <c r="E84" s="205" t="s">
        <v>648</v>
      </c>
      <c r="F84" s="206" t="s">
        <v>649</v>
      </c>
      <c r="G84" s="207" t="s">
        <v>650</v>
      </c>
      <c r="H84" s="208">
        <v>200</v>
      </c>
      <c r="I84" s="209"/>
      <c r="J84" s="210">
        <f>ROUND(I84*H84,2)</f>
        <v>0</v>
      </c>
      <c r="K84" s="206" t="s">
        <v>132</v>
      </c>
      <c r="L84" s="44"/>
      <c r="M84" s="211" t="s">
        <v>19</v>
      </c>
      <c r="N84" s="212" t="s">
        <v>44</v>
      </c>
      <c r="O84" s="84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15" t="s">
        <v>181</v>
      </c>
      <c r="AT84" s="215" t="s">
        <v>128</v>
      </c>
      <c r="AU84" s="215" t="s">
        <v>83</v>
      </c>
      <c r="AY84" s="17" t="s">
        <v>124</v>
      </c>
      <c r="BE84" s="216">
        <f>IF(N84="základní",J84,0)</f>
        <v>0</v>
      </c>
      <c r="BF84" s="216">
        <f>IF(N84="snížená",J84,0)</f>
        <v>0</v>
      </c>
      <c r="BG84" s="216">
        <f>IF(N84="zákl. přenesená",J84,0)</f>
        <v>0</v>
      </c>
      <c r="BH84" s="216">
        <f>IF(N84="sníž. přenesená",J84,0)</f>
        <v>0</v>
      </c>
      <c r="BI84" s="216">
        <f>IF(N84="nulová",J84,0)</f>
        <v>0</v>
      </c>
      <c r="BJ84" s="17" t="s">
        <v>81</v>
      </c>
      <c r="BK84" s="216">
        <f>ROUND(I84*H84,2)</f>
        <v>0</v>
      </c>
      <c r="BL84" s="17" t="s">
        <v>181</v>
      </c>
      <c r="BM84" s="215" t="s">
        <v>651</v>
      </c>
    </row>
    <row r="85" s="2" customFormat="1">
      <c r="A85" s="38"/>
      <c r="B85" s="39"/>
      <c r="C85" s="40"/>
      <c r="D85" s="217" t="s">
        <v>135</v>
      </c>
      <c r="E85" s="40"/>
      <c r="F85" s="218" t="s">
        <v>649</v>
      </c>
      <c r="G85" s="40"/>
      <c r="H85" s="40"/>
      <c r="I85" s="219"/>
      <c r="J85" s="40"/>
      <c r="K85" s="40"/>
      <c r="L85" s="44"/>
      <c r="M85" s="220"/>
      <c r="N85" s="221"/>
      <c r="O85" s="84"/>
      <c r="P85" s="84"/>
      <c r="Q85" s="84"/>
      <c r="R85" s="84"/>
      <c r="S85" s="84"/>
      <c r="T85" s="85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135</v>
      </c>
      <c r="AU85" s="17" t="s">
        <v>83</v>
      </c>
    </row>
    <row r="86" s="2" customFormat="1">
      <c r="A86" s="38"/>
      <c r="B86" s="39"/>
      <c r="C86" s="40"/>
      <c r="D86" s="222" t="s">
        <v>137</v>
      </c>
      <c r="E86" s="40"/>
      <c r="F86" s="223" t="s">
        <v>652</v>
      </c>
      <c r="G86" s="40"/>
      <c r="H86" s="40"/>
      <c r="I86" s="219"/>
      <c r="J86" s="40"/>
      <c r="K86" s="40"/>
      <c r="L86" s="44"/>
      <c r="M86" s="220"/>
      <c r="N86" s="221"/>
      <c r="O86" s="84"/>
      <c r="P86" s="84"/>
      <c r="Q86" s="84"/>
      <c r="R86" s="84"/>
      <c r="S86" s="84"/>
      <c r="T86" s="85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137</v>
      </c>
      <c r="AU86" s="17" t="s">
        <v>83</v>
      </c>
    </row>
    <row r="87" s="2" customFormat="1" ht="16.5" customHeight="1">
      <c r="A87" s="38"/>
      <c r="B87" s="39"/>
      <c r="C87" s="204" t="s">
        <v>188</v>
      </c>
      <c r="D87" s="204" t="s">
        <v>128</v>
      </c>
      <c r="E87" s="205" t="s">
        <v>653</v>
      </c>
      <c r="F87" s="206" t="s">
        <v>654</v>
      </c>
      <c r="G87" s="207" t="s">
        <v>608</v>
      </c>
      <c r="H87" s="208">
        <v>1</v>
      </c>
      <c r="I87" s="209"/>
      <c r="J87" s="210">
        <f>ROUND(I87*H87,2)</f>
        <v>0</v>
      </c>
      <c r="K87" s="206" t="s">
        <v>19</v>
      </c>
      <c r="L87" s="44"/>
      <c r="M87" s="211" t="s">
        <v>19</v>
      </c>
      <c r="N87" s="212" t="s">
        <v>44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181</v>
      </c>
      <c r="AT87" s="215" t="s">
        <v>128</v>
      </c>
      <c r="AU87" s="215" t="s">
        <v>83</v>
      </c>
      <c r="AY87" s="17" t="s">
        <v>124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81</v>
      </c>
      <c r="BK87" s="216">
        <f>ROUND(I87*H87,2)</f>
        <v>0</v>
      </c>
      <c r="BL87" s="17" t="s">
        <v>181</v>
      </c>
      <c r="BM87" s="215" t="s">
        <v>655</v>
      </c>
    </row>
    <row r="88" s="2" customFormat="1">
      <c r="A88" s="38"/>
      <c r="B88" s="39"/>
      <c r="C88" s="40"/>
      <c r="D88" s="217" t="s">
        <v>135</v>
      </c>
      <c r="E88" s="40"/>
      <c r="F88" s="218" t="s">
        <v>654</v>
      </c>
      <c r="G88" s="40"/>
      <c r="H88" s="40"/>
      <c r="I88" s="219"/>
      <c r="J88" s="40"/>
      <c r="K88" s="40"/>
      <c r="L88" s="44"/>
      <c r="M88" s="220"/>
      <c r="N88" s="221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135</v>
      </c>
      <c r="AU88" s="17" t="s">
        <v>83</v>
      </c>
    </row>
    <row r="89" s="2" customFormat="1" ht="16.5" customHeight="1">
      <c r="A89" s="38"/>
      <c r="B89" s="39"/>
      <c r="C89" s="204" t="s">
        <v>196</v>
      </c>
      <c r="D89" s="204" t="s">
        <v>128</v>
      </c>
      <c r="E89" s="205" t="s">
        <v>656</v>
      </c>
      <c r="F89" s="206" t="s">
        <v>657</v>
      </c>
      <c r="G89" s="207" t="s">
        <v>608</v>
      </c>
      <c r="H89" s="208">
        <v>1</v>
      </c>
      <c r="I89" s="209"/>
      <c r="J89" s="210">
        <f>ROUND(I89*H89,2)</f>
        <v>0</v>
      </c>
      <c r="K89" s="206" t="s">
        <v>19</v>
      </c>
      <c r="L89" s="44"/>
      <c r="M89" s="211" t="s">
        <v>19</v>
      </c>
      <c r="N89" s="212" t="s">
        <v>44</v>
      </c>
      <c r="O89" s="84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5" t="s">
        <v>181</v>
      </c>
      <c r="AT89" s="215" t="s">
        <v>128</v>
      </c>
      <c r="AU89" s="215" t="s">
        <v>83</v>
      </c>
      <c r="AY89" s="17" t="s">
        <v>124</v>
      </c>
      <c r="BE89" s="216">
        <f>IF(N89="základní",J89,0)</f>
        <v>0</v>
      </c>
      <c r="BF89" s="216">
        <f>IF(N89="snížená",J89,0)</f>
        <v>0</v>
      </c>
      <c r="BG89" s="216">
        <f>IF(N89="zákl. přenesená",J89,0)</f>
        <v>0</v>
      </c>
      <c r="BH89" s="216">
        <f>IF(N89="sníž. přenesená",J89,0)</f>
        <v>0</v>
      </c>
      <c r="BI89" s="216">
        <f>IF(N89="nulová",J89,0)</f>
        <v>0</v>
      </c>
      <c r="BJ89" s="17" t="s">
        <v>81</v>
      </c>
      <c r="BK89" s="216">
        <f>ROUND(I89*H89,2)</f>
        <v>0</v>
      </c>
      <c r="BL89" s="17" t="s">
        <v>181</v>
      </c>
      <c r="BM89" s="215" t="s">
        <v>658</v>
      </c>
    </row>
    <row r="90" s="2" customFormat="1">
      <c r="A90" s="38"/>
      <c r="B90" s="39"/>
      <c r="C90" s="40"/>
      <c r="D90" s="217" t="s">
        <v>135</v>
      </c>
      <c r="E90" s="40"/>
      <c r="F90" s="218" t="s">
        <v>657</v>
      </c>
      <c r="G90" s="40"/>
      <c r="H90" s="40"/>
      <c r="I90" s="219"/>
      <c r="J90" s="40"/>
      <c r="K90" s="40"/>
      <c r="L90" s="44"/>
      <c r="M90" s="220"/>
      <c r="N90" s="221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135</v>
      </c>
      <c r="AU90" s="17" t="s">
        <v>83</v>
      </c>
    </row>
    <row r="91" s="2" customFormat="1" ht="16.5" customHeight="1">
      <c r="A91" s="38"/>
      <c r="B91" s="39"/>
      <c r="C91" s="204" t="s">
        <v>221</v>
      </c>
      <c r="D91" s="204" t="s">
        <v>128</v>
      </c>
      <c r="E91" s="205" t="s">
        <v>659</v>
      </c>
      <c r="F91" s="206" t="s">
        <v>660</v>
      </c>
      <c r="G91" s="207" t="s">
        <v>608</v>
      </c>
      <c r="H91" s="208">
        <v>1</v>
      </c>
      <c r="I91" s="209"/>
      <c r="J91" s="210">
        <f>ROUND(I91*H91,2)</f>
        <v>0</v>
      </c>
      <c r="K91" s="206" t="s">
        <v>19</v>
      </c>
      <c r="L91" s="44"/>
      <c r="M91" s="211" t="s">
        <v>19</v>
      </c>
      <c r="N91" s="212" t="s">
        <v>44</v>
      </c>
      <c r="O91" s="84"/>
      <c r="P91" s="213">
        <f>O91*H91</f>
        <v>0</v>
      </c>
      <c r="Q91" s="213">
        <v>0</v>
      </c>
      <c r="R91" s="213">
        <f>Q91*H91</f>
        <v>0</v>
      </c>
      <c r="S91" s="213">
        <v>0</v>
      </c>
      <c r="T91" s="214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5" t="s">
        <v>181</v>
      </c>
      <c r="AT91" s="215" t="s">
        <v>128</v>
      </c>
      <c r="AU91" s="215" t="s">
        <v>83</v>
      </c>
      <c r="AY91" s="17" t="s">
        <v>124</v>
      </c>
      <c r="BE91" s="216">
        <f>IF(N91="základní",J91,0)</f>
        <v>0</v>
      </c>
      <c r="BF91" s="216">
        <f>IF(N91="snížená",J91,0)</f>
        <v>0</v>
      </c>
      <c r="BG91" s="216">
        <f>IF(N91="zákl. přenesená",J91,0)</f>
        <v>0</v>
      </c>
      <c r="BH91" s="216">
        <f>IF(N91="sníž. přenesená",J91,0)</f>
        <v>0</v>
      </c>
      <c r="BI91" s="216">
        <f>IF(N91="nulová",J91,0)</f>
        <v>0</v>
      </c>
      <c r="BJ91" s="17" t="s">
        <v>81</v>
      </c>
      <c r="BK91" s="216">
        <f>ROUND(I91*H91,2)</f>
        <v>0</v>
      </c>
      <c r="BL91" s="17" t="s">
        <v>181</v>
      </c>
      <c r="BM91" s="215" t="s">
        <v>661</v>
      </c>
    </row>
    <row r="92" s="2" customFormat="1">
      <c r="A92" s="38"/>
      <c r="B92" s="39"/>
      <c r="C92" s="40"/>
      <c r="D92" s="217" t="s">
        <v>135</v>
      </c>
      <c r="E92" s="40"/>
      <c r="F92" s="218" t="s">
        <v>660</v>
      </c>
      <c r="G92" s="40"/>
      <c r="H92" s="40"/>
      <c r="I92" s="219"/>
      <c r="J92" s="40"/>
      <c r="K92" s="40"/>
      <c r="L92" s="44"/>
      <c r="M92" s="220"/>
      <c r="N92" s="221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135</v>
      </c>
      <c r="AU92" s="17" t="s">
        <v>83</v>
      </c>
    </row>
    <row r="93" s="2" customFormat="1" ht="16.5" customHeight="1">
      <c r="A93" s="38"/>
      <c r="B93" s="39"/>
      <c r="C93" s="204" t="s">
        <v>181</v>
      </c>
      <c r="D93" s="204" t="s">
        <v>128</v>
      </c>
      <c r="E93" s="205" t="s">
        <v>662</v>
      </c>
      <c r="F93" s="206" t="s">
        <v>663</v>
      </c>
      <c r="G93" s="207" t="s">
        <v>608</v>
      </c>
      <c r="H93" s="208">
        <v>1</v>
      </c>
      <c r="I93" s="209"/>
      <c r="J93" s="210">
        <f>ROUND(I93*H93,2)</f>
        <v>0</v>
      </c>
      <c r="K93" s="206" t="s">
        <v>19</v>
      </c>
      <c r="L93" s="44"/>
      <c r="M93" s="211" t="s">
        <v>19</v>
      </c>
      <c r="N93" s="212" t="s">
        <v>44</v>
      </c>
      <c r="O93" s="84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5" t="s">
        <v>181</v>
      </c>
      <c r="AT93" s="215" t="s">
        <v>128</v>
      </c>
      <c r="AU93" s="215" t="s">
        <v>83</v>
      </c>
      <c r="AY93" s="17" t="s">
        <v>124</v>
      </c>
      <c r="BE93" s="216">
        <f>IF(N93="základní",J93,0)</f>
        <v>0</v>
      </c>
      <c r="BF93" s="216">
        <f>IF(N93="snížená",J93,0)</f>
        <v>0</v>
      </c>
      <c r="BG93" s="216">
        <f>IF(N93="zákl. přenesená",J93,0)</f>
        <v>0</v>
      </c>
      <c r="BH93" s="216">
        <f>IF(N93="sníž. přenesená",J93,0)</f>
        <v>0</v>
      </c>
      <c r="BI93" s="216">
        <f>IF(N93="nulová",J93,0)</f>
        <v>0</v>
      </c>
      <c r="BJ93" s="17" t="s">
        <v>81</v>
      </c>
      <c r="BK93" s="216">
        <f>ROUND(I93*H93,2)</f>
        <v>0</v>
      </c>
      <c r="BL93" s="17" t="s">
        <v>181</v>
      </c>
      <c r="BM93" s="215" t="s">
        <v>664</v>
      </c>
    </row>
    <row r="94" s="2" customFormat="1">
      <c r="A94" s="38"/>
      <c r="B94" s="39"/>
      <c r="C94" s="40"/>
      <c r="D94" s="217" t="s">
        <v>135</v>
      </c>
      <c r="E94" s="40"/>
      <c r="F94" s="218" t="s">
        <v>665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135</v>
      </c>
      <c r="AU94" s="17" t="s">
        <v>83</v>
      </c>
    </row>
    <row r="95" s="2" customFormat="1" ht="16.5" customHeight="1">
      <c r="A95" s="38"/>
      <c r="B95" s="39"/>
      <c r="C95" s="204" t="s">
        <v>203</v>
      </c>
      <c r="D95" s="204" t="s">
        <v>128</v>
      </c>
      <c r="E95" s="205" t="s">
        <v>666</v>
      </c>
      <c r="F95" s="206" t="s">
        <v>667</v>
      </c>
      <c r="G95" s="207" t="s">
        <v>608</v>
      </c>
      <c r="H95" s="208">
        <v>1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181</v>
      </c>
      <c r="AT95" s="215" t="s">
        <v>128</v>
      </c>
      <c r="AU95" s="215" t="s">
        <v>83</v>
      </c>
      <c r="AY95" s="17" t="s">
        <v>124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181</v>
      </c>
      <c r="BM95" s="215" t="s">
        <v>668</v>
      </c>
    </row>
    <row r="96" s="2" customFormat="1">
      <c r="A96" s="38"/>
      <c r="B96" s="39"/>
      <c r="C96" s="40"/>
      <c r="D96" s="217" t="s">
        <v>135</v>
      </c>
      <c r="E96" s="40"/>
      <c r="F96" s="218" t="s">
        <v>667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135</v>
      </c>
      <c r="AU96" s="17" t="s">
        <v>83</v>
      </c>
    </row>
    <row r="97" s="2" customFormat="1" ht="16.5" customHeight="1">
      <c r="A97" s="38"/>
      <c r="B97" s="39"/>
      <c r="C97" s="204" t="s">
        <v>210</v>
      </c>
      <c r="D97" s="204" t="s">
        <v>128</v>
      </c>
      <c r="E97" s="205" t="s">
        <v>669</v>
      </c>
      <c r="F97" s="206" t="s">
        <v>670</v>
      </c>
      <c r="G97" s="207" t="s">
        <v>608</v>
      </c>
      <c r="H97" s="208">
        <v>1</v>
      </c>
      <c r="I97" s="209"/>
      <c r="J97" s="210">
        <f>ROUND(I97*H97,2)</f>
        <v>0</v>
      </c>
      <c r="K97" s="206" t="s">
        <v>19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181</v>
      </c>
      <c r="AT97" s="215" t="s">
        <v>128</v>
      </c>
      <c r="AU97" s="215" t="s">
        <v>83</v>
      </c>
      <c r="AY97" s="17" t="s">
        <v>124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181</v>
      </c>
      <c r="BM97" s="215" t="s">
        <v>671</v>
      </c>
    </row>
    <row r="98" s="2" customFormat="1">
      <c r="A98" s="38"/>
      <c r="B98" s="39"/>
      <c r="C98" s="40"/>
      <c r="D98" s="217" t="s">
        <v>135</v>
      </c>
      <c r="E98" s="40"/>
      <c r="F98" s="218" t="s">
        <v>670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135</v>
      </c>
      <c r="AU98" s="17" t="s">
        <v>83</v>
      </c>
    </row>
    <row r="99" s="2" customFormat="1" ht="16.5" customHeight="1">
      <c r="A99" s="38"/>
      <c r="B99" s="39"/>
      <c r="C99" s="204" t="s">
        <v>141</v>
      </c>
      <c r="D99" s="204" t="s">
        <v>128</v>
      </c>
      <c r="E99" s="205" t="s">
        <v>672</v>
      </c>
      <c r="F99" s="206" t="s">
        <v>673</v>
      </c>
      <c r="G99" s="207" t="s">
        <v>268</v>
      </c>
      <c r="H99" s="208">
        <v>30</v>
      </c>
      <c r="I99" s="209"/>
      <c r="J99" s="210">
        <f>ROUND(I99*H99,2)</f>
        <v>0</v>
      </c>
      <c r="K99" s="206" t="s">
        <v>19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181</v>
      </c>
      <c r="AT99" s="215" t="s">
        <v>128</v>
      </c>
      <c r="AU99" s="215" t="s">
        <v>83</v>
      </c>
      <c r="AY99" s="17" t="s">
        <v>124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181</v>
      </c>
      <c r="BM99" s="215" t="s">
        <v>674</v>
      </c>
    </row>
    <row r="100" s="2" customFormat="1">
      <c r="A100" s="38"/>
      <c r="B100" s="39"/>
      <c r="C100" s="40"/>
      <c r="D100" s="217" t="s">
        <v>135</v>
      </c>
      <c r="E100" s="40"/>
      <c r="F100" s="218" t="s">
        <v>673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135</v>
      </c>
      <c r="AU100" s="17" t="s">
        <v>83</v>
      </c>
    </row>
    <row r="101" s="2" customFormat="1" ht="16.5" customHeight="1">
      <c r="A101" s="38"/>
      <c r="B101" s="39"/>
      <c r="C101" s="204" t="s">
        <v>83</v>
      </c>
      <c r="D101" s="204" t="s">
        <v>128</v>
      </c>
      <c r="E101" s="205" t="s">
        <v>675</v>
      </c>
      <c r="F101" s="206" t="s">
        <v>676</v>
      </c>
      <c r="G101" s="207" t="s">
        <v>268</v>
      </c>
      <c r="H101" s="208">
        <v>2</v>
      </c>
      <c r="I101" s="209"/>
      <c r="J101" s="210">
        <f>ROUND(I101*H101,2)</f>
        <v>0</v>
      </c>
      <c r="K101" s="206" t="s">
        <v>19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181</v>
      </c>
      <c r="AT101" s="215" t="s">
        <v>128</v>
      </c>
      <c r="AU101" s="215" t="s">
        <v>83</v>
      </c>
      <c r="AY101" s="17" t="s">
        <v>124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181</v>
      </c>
      <c r="BM101" s="215" t="s">
        <v>677</v>
      </c>
    </row>
    <row r="102" s="2" customFormat="1">
      <c r="A102" s="38"/>
      <c r="B102" s="39"/>
      <c r="C102" s="40"/>
      <c r="D102" s="217" t="s">
        <v>135</v>
      </c>
      <c r="E102" s="40"/>
      <c r="F102" s="218" t="s">
        <v>676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135</v>
      </c>
      <c r="AU102" s="17" t="s">
        <v>83</v>
      </c>
    </row>
    <row r="103" s="2" customFormat="1">
      <c r="A103" s="38"/>
      <c r="B103" s="39"/>
      <c r="C103" s="40"/>
      <c r="D103" s="217" t="s">
        <v>147</v>
      </c>
      <c r="E103" s="40"/>
      <c r="F103" s="234" t="s">
        <v>678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147</v>
      </c>
      <c r="AU103" s="17" t="s">
        <v>83</v>
      </c>
    </row>
    <row r="104" s="2" customFormat="1" ht="24.15" customHeight="1">
      <c r="A104" s="38"/>
      <c r="B104" s="39"/>
      <c r="C104" s="235" t="s">
        <v>229</v>
      </c>
      <c r="D104" s="235" t="s">
        <v>211</v>
      </c>
      <c r="E104" s="236" t="s">
        <v>679</v>
      </c>
      <c r="F104" s="237" t="s">
        <v>680</v>
      </c>
      <c r="G104" s="238" t="s">
        <v>268</v>
      </c>
      <c r="H104" s="239">
        <v>240</v>
      </c>
      <c r="I104" s="240"/>
      <c r="J104" s="241">
        <f>ROUND(I104*H104,2)</f>
        <v>0</v>
      </c>
      <c r="K104" s="237" t="s">
        <v>19</v>
      </c>
      <c r="L104" s="242"/>
      <c r="M104" s="243" t="s">
        <v>19</v>
      </c>
      <c r="N104" s="244" t="s">
        <v>44</v>
      </c>
      <c r="O104" s="84"/>
      <c r="P104" s="213">
        <f>O104*H104</f>
        <v>0</v>
      </c>
      <c r="Q104" s="213">
        <v>4.0000000000000003E-05</v>
      </c>
      <c r="R104" s="213">
        <f>Q104*H104</f>
        <v>0.0096000000000000009</v>
      </c>
      <c r="S104" s="213">
        <v>0</v>
      </c>
      <c r="T104" s="214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5" t="s">
        <v>214</v>
      </c>
      <c r="AT104" s="215" t="s">
        <v>211</v>
      </c>
      <c r="AU104" s="215" t="s">
        <v>83</v>
      </c>
      <c r="AY104" s="17" t="s">
        <v>124</v>
      </c>
      <c r="BE104" s="216">
        <f>IF(N104="základní",J104,0)</f>
        <v>0</v>
      </c>
      <c r="BF104" s="216">
        <f>IF(N104="snížená",J104,0)</f>
        <v>0</v>
      </c>
      <c r="BG104" s="216">
        <f>IF(N104="zákl. přenesená",J104,0)</f>
        <v>0</v>
      </c>
      <c r="BH104" s="216">
        <f>IF(N104="sníž. přenesená",J104,0)</f>
        <v>0</v>
      </c>
      <c r="BI104" s="216">
        <f>IF(N104="nulová",J104,0)</f>
        <v>0</v>
      </c>
      <c r="BJ104" s="17" t="s">
        <v>81</v>
      </c>
      <c r="BK104" s="216">
        <f>ROUND(I104*H104,2)</f>
        <v>0</v>
      </c>
      <c r="BL104" s="17" t="s">
        <v>181</v>
      </c>
      <c r="BM104" s="215" t="s">
        <v>681</v>
      </c>
    </row>
    <row r="105" s="2" customFormat="1">
      <c r="A105" s="38"/>
      <c r="B105" s="39"/>
      <c r="C105" s="40"/>
      <c r="D105" s="217" t="s">
        <v>135</v>
      </c>
      <c r="E105" s="40"/>
      <c r="F105" s="218" t="s">
        <v>680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135</v>
      </c>
      <c r="AU105" s="17" t="s">
        <v>83</v>
      </c>
    </row>
    <row r="106" s="13" customFormat="1">
      <c r="A106" s="13"/>
      <c r="B106" s="224"/>
      <c r="C106" s="225"/>
      <c r="D106" s="217" t="s">
        <v>139</v>
      </c>
      <c r="E106" s="225"/>
      <c r="F106" s="226" t="s">
        <v>682</v>
      </c>
      <c r="G106" s="225"/>
      <c r="H106" s="227">
        <v>240</v>
      </c>
      <c r="I106" s="228"/>
      <c r="J106" s="225"/>
      <c r="K106" s="225"/>
      <c r="L106" s="229"/>
      <c r="M106" s="230"/>
      <c r="N106" s="231"/>
      <c r="O106" s="231"/>
      <c r="P106" s="231"/>
      <c r="Q106" s="231"/>
      <c r="R106" s="231"/>
      <c r="S106" s="231"/>
      <c r="T106" s="23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3" t="s">
        <v>139</v>
      </c>
      <c r="AU106" s="233" t="s">
        <v>83</v>
      </c>
      <c r="AV106" s="13" t="s">
        <v>83</v>
      </c>
      <c r="AW106" s="13" t="s">
        <v>4</v>
      </c>
      <c r="AX106" s="13" t="s">
        <v>81</v>
      </c>
      <c r="AY106" s="233" t="s">
        <v>124</v>
      </c>
    </row>
    <row r="107" s="2" customFormat="1" ht="16.5" customHeight="1">
      <c r="A107" s="38"/>
      <c r="B107" s="39"/>
      <c r="C107" s="204" t="s">
        <v>81</v>
      </c>
      <c r="D107" s="204" t="s">
        <v>128</v>
      </c>
      <c r="E107" s="205" t="s">
        <v>683</v>
      </c>
      <c r="F107" s="206" t="s">
        <v>684</v>
      </c>
      <c r="G107" s="207" t="s">
        <v>507</v>
      </c>
      <c r="H107" s="208">
        <v>5</v>
      </c>
      <c r="I107" s="209"/>
      <c r="J107" s="210">
        <f>ROUND(I107*H107,2)</f>
        <v>0</v>
      </c>
      <c r="K107" s="206" t="s">
        <v>132</v>
      </c>
      <c r="L107" s="44"/>
      <c r="M107" s="211" t="s">
        <v>19</v>
      </c>
      <c r="N107" s="212" t="s">
        <v>44</v>
      </c>
      <c r="O107" s="84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5" t="s">
        <v>181</v>
      </c>
      <c r="AT107" s="215" t="s">
        <v>128</v>
      </c>
      <c r="AU107" s="215" t="s">
        <v>83</v>
      </c>
      <c r="AY107" s="17" t="s">
        <v>124</v>
      </c>
      <c r="BE107" s="216">
        <f>IF(N107="základní",J107,0)</f>
        <v>0</v>
      </c>
      <c r="BF107" s="216">
        <f>IF(N107="snížená",J107,0)</f>
        <v>0</v>
      </c>
      <c r="BG107" s="216">
        <f>IF(N107="zákl. přenesená",J107,0)</f>
        <v>0</v>
      </c>
      <c r="BH107" s="216">
        <f>IF(N107="sníž. přenesená",J107,0)</f>
        <v>0</v>
      </c>
      <c r="BI107" s="216">
        <f>IF(N107="nulová",J107,0)</f>
        <v>0</v>
      </c>
      <c r="BJ107" s="17" t="s">
        <v>81</v>
      </c>
      <c r="BK107" s="216">
        <f>ROUND(I107*H107,2)</f>
        <v>0</v>
      </c>
      <c r="BL107" s="17" t="s">
        <v>181</v>
      </c>
      <c r="BM107" s="215" t="s">
        <v>685</v>
      </c>
    </row>
    <row r="108" s="2" customFormat="1">
      <c r="A108" s="38"/>
      <c r="B108" s="39"/>
      <c r="C108" s="40"/>
      <c r="D108" s="217" t="s">
        <v>135</v>
      </c>
      <c r="E108" s="40"/>
      <c r="F108" s="218" t="s">
        <v>684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135</v>
      </c>
      <c r="AU108" s="17" t="s">
        <v>83</v>
      </c>
    </row>
    <row r="109" s="2" customFormat="1">
      <c r="A109" s="38"/>
      <c r="B109" s="39"/>
      <c r="C109" s="40"/>
      <c r="D109" s="222" t="s">
        <v>137</v>
      </c>
      <c r="E109" s="40"/>
      <c r="F109" s="223" t="s">
        <v>686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137</v>
      </c>
      <c r="AU109" s="17" t="s">
        <v>83</v>
      </c>
    </row>
    <row r="110" s="2" customFormat="1">
      <c r="A110" s="38"/>
      <c r="B110" s="39"/>
      <c r="C110" s="40"/>
      <c r="D110" s="217" t="s">
        <v>147</v>
      </c>
      <c r="E110" s="40"/>
      <c r="F110" s="234" t="s">
        <v>687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147</v>
      </c>
      <c r="AU110" s="17" t="s">
        <v>83</v>
      </c>
    </row>
    <row r="111" s="2" customFormat="1" ht="16.5" customHeight="1">
      <c r="A111" s="38"/>
      <c r="B111" s="39"/>
      <c r="C111" s="204" t="s">
        <v>133</v>
      </c>
      <c r="D111" s="204" t="s">
        <v>128</v>
      </c>
      <c r="E111" s="205" t="s">
        <v>688</v>
      </c>
      <c r="F111" s="206" t="s">
        <v>689</v>
      </c>
      <c r="G111" s="207" t="s">
        <v>268</v>
      </c>
      <c r="H111" s="208">
        <v>2</v>
      </c>
      <c r="I111" s="209"/>
      <c r="J111" s="210">
        <f>ROUND(I111*H111,2)</f>
        <v>0</v>
      </c>
      <c r="K111" s="206" t="s">
        <v>132</v>
      </c>
      <c r="L111" s="44"/>
      <c r="M111" s="211" t="s">
        <v>19</v>
      </c>
      <c r="N111" s="212" t="s">
        <v>44</v>
      </c>
      <c r="O111" s="84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181</v>
      </c>
      <c r="AT111" s="215" t="s">
        <v>128</v>
      </c>
      <c r="AU111" s="215" t="s">
        <v>83</v>
      </c>
      <c r="AY111" s="17" t="s">
        <v>124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81</v>
      </c>
      <c r="BK111" s="216">
        <f>ROUND(I111*H111,2)</f>
        <v>0</v>
      </c>
      <c r="BL111" s="17" t="s">
        <v>181</v>
      </c>
      <c r="BM111" s="215" t="s">
        <v>690</v>
      </c>
    </row>
    <row r="112" s="2" customFormat="1">
      <c r="A112" s="38"/>
      <c r="B112" s="39"/>
      <c r="C112" s="40"/>
      <c r="D112" s="217" t="s">
        <v>135</v>
      </c>
      <c r="E112" s="40"/>
      <c r="F112" s="218" t="s">
        <v>689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135</v>
      </c>
      <c r="AU112" s="17" t="s">
        <v>83</v>
      </c>
    </row>
    <row r="113" s="2" customFormat="1">
      <c r="A113" s="38"/>
      <c r="B113" s="39"/>
      <c r="C113" s="40"/>
      <c r="D113" s="222" t="s">
        <v>137</v>
      </c>
      <c r="E113" s="40"/>
      <c r="F113" s="223" t="s">
        <v>691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137</v>
      </c>
      <c r="AU113" s="17" t="s">
        <v>83</v>
      </c>
    </row>
    <row r="114" s="2" customFormat="1">
      <c r="A114" s="38"/>
      <c r="B114" s="39"/>
      <c r="C114" s="40"/>
      <c r="D114" s="217" t="s">
        <v>147</v>
      </c>
      <c r="E114" s="40"/>
      <c r="F114" s="234" t="s">
        <v>692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83</v>
      </c>
    </row>
    <row r="115" s="2" customFormat="1" ht="16.5" customHeight="1">
      <c r="A115" s="38"/>
      <c r="B115" s="39"/>
      <c r="C115" s="204" t="s">
        <v>240</v>
      </c>
      <c r="D115" s="204" t="s">
        <v>128</v>
      </c>
      <c r="E115" s="205" t="s">
        <v>693</v>
      </c>
      <c r="F115" s="206" t="s">
        <v>694</v>
      </c>
      <c r="G115" s="207" t="s">
        <v>268</v>
      </c>
      <c r="H115" s="208">
        <v>250</v>
      </c>
      <c r="I115" s="209"/>
      <c r="J115" s="210">
        <f>ROUND(I115*H115,2)</f>
        <v>0</v>
      </c>
      <c r="K115" s="206" t="s">
        <v>19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181</v>
      </c>
      <c r="AT115" s="215" t="s">
        <v>128</v>
      </c>
      <c r="AU115" s="215" t="s">
        <v>83</v>
      </c>
      <c r="AY115" s="17" t="s">
        <v>124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181</v>
      </c>
      <c r="BM115" s="215" t="s">
        <v>695</v>
      </c>
    </row>
    <row r="116" s="2" customFormat="1">
      <c r="A116" s="38"/>
      <c r="B116" s="39"/>
      <c r="C116" s="40"/>
      <c r="D116" s="217" t="s">
        <v>135</v>
      </c>
      <c r="E116" s="40"/>
      <c r="F116" s="218" t="s">
        <v>694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135</v>
      </c>
      <c r="AU116" s="17" t="s">
        <v>83</v>
      </c>
    </row>
    <row r="117" s="2" customFormat="1" ht="16.5" customHeight="1">
      <c r="A117" s="38"/>
      <c r="B117" s="39"/>
      <c r="C117" s="204" t="s">
        <v>246</v>
      </c>
      <c r="D117" s="204" t="s">
        <v>128</v>
      </c>
      <c r="E117" s="205" t="s">
        <v>696</v>
      </c>
      <c r="F117" s="206" t="s">
        <v>697</v>
      </c>
      <c r="G117" s="207" t="s">
        <v>268</v>
      </c>
      <c r="H117" s="208">
        <v>200</v>
      </c>
      <c r="I117" s="209"/>
      <c r="J117" s="210">
        <f>ROUND(I117*H117,2)</f>
        <v>0</v>
      </c>
      <c r="K117" s="206" t="s">
        <v>19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181</v>
      </c>
      <c r="AT117" s="215" t="s">
        <v>128</v>
      </c>
      <c r="AU117" s="215" t="s">
        <v>83</v>
      </c>
      <c r="AY117" s="17" t="s">
        <v>124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181</v>
      </c>
      <c r="BM117" s="215" t="s">
        <v>698</v>
      </c>
    </row>
    <row r="118" s="2" customFormat="1">
      <c r="A118" s="38"/>
      <c r="B118" s="39"/>
      <c r="C118" s="40"/>
      <c r="D118" s="217" t="s">
        <v>135</v>
      </c>
      <c r="E118" s="40"/>
      <c r="F118" s="218" t="s">
        <v>697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135</v>
      </c>
      <c r="AU118" s="17" t="s">
        <v>83</v>
      </c>
    </row>
    <row r="119" s="2" customFormat="1" ht="16.5" customHeight="1">
      <c r="A119" s="38"/>
      <c r="B119" s="39"/>
      <c r="C119" s="204" t="s">
        <v>164</v>
      </c>
      <c r="D119" s="204" t="s">
        <v>128</v>
      </c>
      <c r="E119" s="205" t="s">
        <v>699</v>
      </c>
      <c r="F119" s="206" t="s">
        <v>700</v>
      </c>
      <c r="G119" s="207" t="s">
        <v>268</v>
      </c>
      <c r="H119" s="208">
        <v>1</v>
      </c>
      <c r="I119" s="209"/>
      <c r="J119" s="210">
        <f>ROUND(I119*H119,2)</f>
        <v>0</v>
      </c>
      <c r="K119" s="206" t="s">
        <v>19</v>
      </c>
      <c r="L119" s="44"/>
      <c r="M119" s="211" t="s">
        <v>19</v>
      </c>
      <c r="N119" s="212" t="s">
        <v>44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181</v>
      </c>
      <c r="AT119" s="215" t="s">
        <v>128</v>
      </c>
      <c r="AU119" s="215" t="s">
        <v>83</v>
      </c>
      <c r="AY119" s="17" t="s">
        <v>124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81</v>
      </c>
      <c r="BK119" s="216">
        <f>ROUND(I119*H119,2)</f>
        <v>0</v>
      </c>
      <c r="BL119" s="17" t="s">
        <v>181</v>
      </c>
      <c r="BM119" s="215" t="s">
        <v>701</v>
      </c>
    </row>
    <row r="120" s="2" customFormat="1">
      <c r="A120" s="38"/>
      <c r="B120" s="39"/>
      <c r="C120" s="40"/>
      <c r="D120" s="217" t="s">
        <v>135</v>
      </c>
      <c r="E120" s="40"/>
      <c r="F120" s="218" t="s">
        <v>700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135</v>
      </c>
      <c r="AU120" s="17" t="s">
        <v>83</v>
      </c>
    </row>
    <row r="121" s="2" customFormat="1">
      <c r="A121" s="38"/>
      <c r="B121" s="39"/>
      <c r="C121" s="40"/>
      <c r="D121" s="217" t="s">
        <v>147</v>
      </c>
      <c r="E121" s="40"/>
      <c r="F121" s="234" t="s">
        <v>702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147</v>
      </c>
      <c r="AU121" s="17" t="s">
        <v>83</v>
      </c>
    </row>
    <row r="122" s="2" customFormat="1" ht="16.5" customHeight="1">
      <c r="A122" s="38"/>
      <c r="B122" s="39"/>
      <c r="C122" s="204" t="s">
        <v>125</v>
      </c>
      <c r="D122" s="204" t="s">
        <v>128</v>
      </c>
      <c r="E122" s="205" t="s">
        <v>703</v>
      </c>
      <c r="F122" s="206" t="s">
        <v>704</v>
      </c>
      <c r="G122" s="207" t="s">
        <v>268</v>
      </c>
      <c r="H122" s="208">
        <v>1</v>
      </c>
      <c r="I122" s="209"/>
      <c r="J122" s="210">
        <f>ROUND(I122*H122,2)</f>
        <v>0</v>
      </c>
      <c r="K122" s="206" t="s">
        <v>19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181</v>
      </c>
      <c r="AT122" s="215" t="s">
        <v>128</v>
      </c>
      <c r="AU122" s="215" t="s">
        <v>83</v>
      </c>
      <c r="AY122" s="17" t="s">
        <v>124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181</v>
      </c>
      <c r="BM122" s="215" t="s">
        <v>705</v>
      </c>
    </row>
    <row r="123" s="2" customFormat="1">
      <c r="A123" s="38"/>
      <c r="B123" s="39"/>
      <c r="C123" s="40"/>
      <c r="D123" s="217" t="s">
        <v>135</v>
      </c>
      <c r="E123" s="40"/>
      <c r="F123" s="218" t="s">
        <v>704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135</v>
      </c>
      <c r="AU123" s="17" t="s">
        <v>83</v>
      </c>
    </row>
    <row r="124" s="2" customFormat="1">
      <c r="A124" s="38"/>
      <c r="B124" s="39"/>
      <c r="C124" s="40"/>
      <c r="D124" s="217" t="s">
        <v>147</v>
      </c>
      <c r="E124" s="40"/>
      <c r="F124" s="234" t="s">
        <v>706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147</v>
      </c>
      <c r="AU124" s="17" t="s">
        <v>83</v>
      </c>
    </row>
    <row r="125" s="2" customFormat="1" ht="16.5" customHeight="1">
      <c r="A125" s="38"/>
      <c r="B125" s="39"/>
      <c r="C125" s="204" t="s">
        <v>151</v>
      </c>
      <c r="D125" s="204" t="s">
        <v>128</v>
      </c>
      <c r="E125" s="205" t="s">
        <v>707</v>
      </c>
      <c r="F125" s="206" t="s">
        <v>708</v>
      </c>
      <c r="G125" s="207" t="s">
        <v>268</v>
      </c>
      <c r="H125" s="208">
        <v>2</v>
      </c>
      <c r="I125" s="209"/>
      <c r="J125" s="210">
        <f>ROUND(I125*H125,2)</f>
        <v>0</v>
      </c>
      <c r="K125" s="206" t="s">
        <v>19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181</v>
      </c>
      <c r="AT125" s="215" t="s">
        <v>128</v>
      </c>
      <c r="AU125" s="215" t="s">
        <v>83</v>
      </c>
      <c r="AY125" s="17" t="s">
        <v>124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181</v>
      </c>
      <c r="BM125" s="215" t="s">
        <v>709</v>
      </c>
    </row>
    <row r="126" s="2" customFormat="1">
      <c r="A126" s="38"/>
      <c r="B126" s="39"/>
      <c r="C126" s="40"/>
      <c r="D126" s="217" t="s">
        <v>135</v>
      </c>
      <c r="E126" s="40"/>
      <c r="F126" s="218" t="s">
        <v>708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135</v>
      </c>
      <c r="AU126" s="17" t="s">
        <v>83</v>
      </c>
    </row>
    <row r="127" s="2" customFormat="1" ht="16.5" customHeight="1">
      <c r="A127" s="38"/>
      <c r="B127" s="39"/>
      <c r="C127" s="204" t="s">
        <v>158</v>
      </c>
      <c r="D127" s="204" t="s">
        <v>128</v>
      </c>
      <c r="E127" s="205" t="s">
        <v>710</v>
      </c>
      <c r="F127" s="206" t="s">
        <v>711</v>
      </c>
      <c r="G127" s="207" t="s">
        <v>480</v>
      </c>
      <c r="H127" s="208">
        <v>150</v>
      </c>
      <c r="I127" s="209"/>
      <c r="J127" s="210">
        <f>ROUND(I127*H127,2)</f>
        <v>0</v>
      </c>
      <c r="K127" s="206" t="s">
        <v>19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181</v>
      </c>
      <c r="AT127" s="215" t="s">
        <v>128</v>
      </c>
      <c r="AU127" s="215" t="s">
        <v>83</v>
      </c>
      <c r="AY127" s="17" t="s">
        <v>124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181</v>
      </c>
      <c r="BM127" s="215" t="s">
        <v>712</v>
      </c>
    </row>
    <row r="128" s="2" customFormat="1">
      <c r="A128" s="38"/>
      <c r="B128" s="39"/>
      <c r="C128" s="40"/>
      <c r="D128" s="217" t="s">
        <v>135</v>
      </c>
      <c r="E128" s="40"/>
      <c r="F128" s="218" t="s">
        <v>711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135</v>
      </c>
      <c r="AU128" s="17" t="s">
        <v>83</v>
      </c>
    </row>
    <row r="129" s="2" customFormat="1">
      <c r="A129" s="38"/>
      <c r="B129" s="39"/>
      <c r="C129" s="40"/>
      <c r="D129" s="217" t="s">
        <v>147</v>
      </c>
      <c r="E129" s="40"/>
      <c r="F129" s="234" t="s">
        <v>713</v>
      </c>
      <c r="G129" s="40"/>
      <c r="H129" s="40"/>
      <c r="I129" s="219"/>
      <c r="J129" s="40"/>
      <c r="K129" s="40"/>
      <c r="L129" s="44"/>
      <c r="M129" s="245"/>
      <c r="N129" s="246"/>
      <c r="O129" s="247"/>
      <c r="P129" s="247"/>
      <c r="Q129" s="247"/>
      <c r="R129" s="247"/>
      <c r="S129" s="247"/>
      <c r="T129" s="24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147</v>
      </c>
      <c r="AU129" s="17" t="s">
        <v>83</v>
      </c>
    </row>
    <row r="130" s="2" customFormat="1" ht="6.96" customHeight="1">
      <c r="A130" s="38"/>
      <c r="B130" s="59"/>
      <c r="C130" s="60"/>
      <c r="D130" s="60"/>
      <c r="E130" s="60"/>
      <c r="F130" s="60"/>
      <c r="G130" s="60"/>
      <c r="H130" s="60"/>
      <c r="I130" s="60"/>
      <c r="J130" s="60"/>
      <c r="K130" s="60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VEOet6AdAdcdFTMpJ3Ko+VLQrsIXghHDhI1HLZDxWhp9J5ztpHSYjNYITLP5RTcOeOYIa6cVHakYCG2P2N7LqA==" hashValue="+IOT7GttCvfbLOhMfYaze6se1AkpKu+a0n+Z6+BZEM7Y6qBjPBNF1zZEnqGYY6XbDW7uk1iADVgU4hLlvU6QUw==" algorithmName="SHA-512" password="CC35"/>
  <autoFilter ref="C80:K12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4_01/742124001R10"/>
    <hyperlink ref="F109" r:id="rId2" display="https://podminky.urs.cz/item/CS_URS_2024_01/742124001R"/>
    <hyperlink ref="F113" r:id="rId3" display="https://podminky.urs.cz/item/CS_URS_2024_01/742124001R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1" customWidth="1"/>
    <col min="2" max="2" width="1.667969" style="251" customWidth="1"/>
    <col min="3" max="4" width="5" style="251" customWidth="1"/>
    <col min="5" max="5" width="11.66016" style="251" customWidth="1"/>
    <col min="6" max="6" width="9.160156" style="251" customWidth="1"/>
    <col min="7" max="7" width="5" style="251" customWidth="1"/>
    <col min="8" max="8" width="77.83203" style="251" customWidth="1"/>
    <col min="9" max="10" width="20" style="251" customWidth="1"/>
    <col min="11" max="11" width="1.667969" style="251" customWidth="1"/>
  </cols>
  <sheetData>
    <row r="1" s="1" customFormat="1" ht="37.5" customHeight="1"/>
    <row r="2" s="1" customFormat="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="14" customFormat="1" ht="45" customHeight="1">
      <c r="B3" s="255"/>
      <c r="C3" s="256" t="s">
        <v>714</v>
      </c>
      <c r="D3" s="256"/>
      <c r="E3" s="256"/>
      <c r="F3" s="256"/>
      <c r="G3" s="256"/>
      <c r="H3" s="256"/>
      <c r="I3" s="256"/>
      <c r="J3" s="256"/>
      <c r="K3" s="257"/>
    </row>
    <row r="4" s="1" customFormat="1" ht="25.5" customHeight="1">
      <c r="B4" s="258"/>
      <c r="C4" s="259" t="s">
        <v>715</v>
      </c>
      <c r="D4" s="259"/>
      <c r="E4" s="259"/>
      <c r="F4" s="259"/>
      <c r="G4" s="259"/>
      <c r="H4" s="259"/>
      <c r="I4" s="259"/>
      <c r="J4" s="259"/>
      <c r="K4" s="260"/>
    </row>
    <row r="5" s="1" customFormat="1" ht="5.25" customHeight="1">
      <c r="B5" s="258"/>
      <c r="C5" s="261"/>
      <c r="D5" s="261"/>
      <c r="E5" s="261"/>
      <c r="F5" s="261"/>
      <c r="G5" s="261"/>
      <c r="H5" s="261"/>
      <c r="I5" s="261"/>
      <c r="J5" s="261"/>
      <c r="K5" s="260"/>
    </row>
    <row r="6" s="1" customFormat="1" ht="15" customHeight="1">
      <c r="B6" s="258"/>
      <c r="C6" s="262" t="s">
        <v>716</v>
      </c>
      <c r="D6" s="262"/>
      <c r="E6" s="262"/>
      <c r="F6" s="262"/>
      <c r="G6" s="262"/>
      <c r="H6" s="262"/>
      <c r="I6" s="262"/>
      <c r="J6" s="262"/>
      <c r="K6" s="260"/>
    </row>
    <row r="7" s="1" customFormat="1" ht="15" customHeight="1">
      <c r="B7" s="263"/>
      <c r="C7" s="262" t="s">
        <v>717</v>
      </c>
      <c r="D7" s="262"/>
      <c r="E7" s="262"/>
      <c r="F7" s="262"/>
      <c r="G7" s="262"/>
      <c r="H7" s="262"/>
      <c r="I7" s="262"/>
      <c r="J7" s="262"/>
      <c r="K7" s="260"/>
    </row>
    <row r="8" s="1" customFormat="1" ht="12.75" customHeight="1">
      <c r="B8" s="263"/>
      <c r="C8" s="262"/>
      <c r="D8" s="262"/>
      <c r="E8" s="262"/>
      <c r="F8" s="262"/>
      <c r="G8" s="262"/>
      <c r="H8" s="262"/>
      <c r="I8" s="262"/>
      <c r="J8" s="262"/>
      <c r="K8" s="260"/>
    </row>
    <row r="9" s="1" customFormat="1" ht="15" customHeight="1">
      <c r="B9" s="263"/>
      <c r="C9" s="262" t="s">
        <v>718</v>
      </c>
      <c r="D9" s="262"/>
      <c r="E9" s="262"/>
      <c r="F9" s="262"/>
      <c r="G9" s="262"/>
      <c r="H9" s="262"/>
      <c r="I9" s="262"/>
      <c r="J9" s="262"/>
      <c r="K9" s="260"/>
    </row>
    <row r="10" s="1" customFormat="1" ht="15" customHeight="1">
      <c r="B10" s="263"/>
      <c r="C10" s="262"/>
      <c r="D10" s="262" t="s">
        <v>719</v>
      </c>
      <c r="E10" s="262"/>
      <c r="F10" s="262"/>
      <c r="G10" s="262"/>
      <c r="H10" s="262"/>
      <c r="I10" s="262"/>
      <c r="J10" s="262"/>
      <c r="K10" s="260"/>
    </row>
    <row r="11" s="1" customFormat="1" ht="15" customHeight="1">
      <c r="B11" s="263"/>
      <c r="C11" s="264"/>
      <c r="D11" s="262" t="s">
        <v>720</v>
      </c>
      <c r="E11" s="262"/>
      <c r="F11" s="262"/>
      <c r="G11" s="262"/>
      <c r="H11" s="262"/>
      <c r="I11" s="262"/>
      <c r="J11" s="262"/>
      <c r="K11" s="260"/>
    </row>
    <row r="12" s="1" customFormat="1" ht="15" customHeight="1">
      <c r="B12" s="263"/>
      <c r="C12" s="264"/>
      <c r="D12" s="262"/>
      <c r="E12" s="262"/>
      <c r="F12" s="262"/>
      <c r="G12" s="262"/>
      <c r="H12" s="262"/>
      <c r="I12" s="262"/>
      <c r="J12" s="262"/>
      <c r="K12" s="260"/>
    </row>
    <row r="13" s="1" customFormat="1" ht="15" customHeight="1">
      <c r="B13" s="263"/>
      <c r="C13" s="264"/>
      <c r="D13" s="265" t="s">
        <v>721</v>
      </c>
      <c r="E13" s="262"/>
      <c r="F13" s="262"/>
      <c r="G13" s="262"/>
      <c r="H13" s="262"/>
      <c r="I13" s="262"/>
      <c r="J13" s="262"/>
      <c r="K13" s="260"/>
    </row>
    <row r="14" s="1" customFormat="1" ht="12.75" customHeight="1">
      <c r="B14" s="263"/>
      <c r="C14" s="264"/>
      <c r="D14" s="264"/>
      <c r="E14" s="264"/>
      <c r="F14" s="264"/>
      <c r="G14" s="264"/>
      <c r="H14" s="264"/>
      <c r="I14" s="264"/>
      <c r="J14" s="264"/>
      <c r="K14" s="260"/>
    </row>
    <row r="15" s="1" customFormat="1" ht="15" customHeight="1">
      <c r="B15" s="263"/>
      <c r="C15" s="264"/>
      <c r="D15" s="262" t="s">
        <v>722</v>
      </c>
      <c r="E15" s="262"/>
      <c r="F15" s="262"/>
      <c r="G15" s="262"/>
      <c r="H15" s="262"/>
      <c r="I15" s="262"/>
      <c r="J15" s="262"/>
      <c r="K15" s="260"/>
    </row>
    <row r="16" s="1" customFormat="1" ht="15" customHeight="1">
      <c r="B16" s="263"/>
      <c r="C16" s="264"/>
      <c r="D16" s="262" t="s">
        <v>723</v>
      </c>
      <c r="E16" s="262"/>
      <c r="F16" s="262"/>
      <c r="G16" s="262"/>
      <c r="H16" s="262"/>
      <c r="I16" s="262"/>
      <c r="J16" s="262"/>
      <c r="K16" s="260"/>
    </row>
    <row r="17" s="1" customFormat="1" ht="15" customHeight="1">
      <c r="B17" s="263"/>
      <c r="C17" s="264"/>
      <c r="D17" s="262" t="s">
        <v>724</v>
      </c>
      <c r="E17" s="262"/>
      <c r="F17" s="262"/>
      <c r="G17" s="262"/>
      <c r="H17" s="262"/>
      <c r="I17" s="262"/>
      <c r="J17" s="262"/>
      <c r="K17" s="260"/>
    </row>
    <row r="18" s="1" customFormat="1" ht="15" customHeight="1">
      <c r="B18" s="263"/>
      <c r="C18" s="264"/>
      <c r="D18" s="264"/>
      <c r="E18" s="266" t="s">
        <v>80</v>
      </c>
      <c r="F18" s="262" t="s">
        <v>725</v>
      </c>
      <c r="G18" s="262"/>
      <c r="H18" s="262"/>
      <c r="I18" s="262"/>
      <c r="J18" s="262"/>
      <c r="K18" s="260"/>
    </row>
    <row r="19" s="1" customFormat="1" ht="15" customHeight="1">
      <c r="B19" s="263"/>
      <c r="C19" s="264"/>
      <c r="D19" s="264"/>
      <c r="E19" s="266" t="s">
        <v>726</v>
      </c>
      <c r="F19" s="262" t="s">
        <v>727</v>
      </c>
      <c r="G19" s="262"/>
      <c r="H19" s="262"/>
      <c r="I19" s="262"/>
      <c r="J19" s="262"/>
      <c r="K19" s="260"/>
    </row>
    <row r="20" s="1" customFormat="1" ht="15" customHeight="1">
      <c r="B20" s="263"/>
      <c r="C20" s="264"/>
      <c r="D20" s="264"/>
      <c r="E20" s="266" t="s">
        <v>728</v>
      </c>
      <c r="F20" s="262" t="s">
        <v>729</v>
      </c>
      <c r="G20" s="262"/>
      <c r="H20" s="262"/>
      <c r="I20" s="262"/>
      <c r="J20" s="262"/>
      <c r="K20" s="260"/>
    </row>
    <row r="21" s="1" customFormat="1" ht="15" customHeight="1">
      <c r="B21" s="263"/>
      <c r="C21" s="264"/>
      <c r="D21" s="264"/>
      <c r="E21" s="266" t="s">
        <v>730</v>
      </c>
      <c r="F21" s="262" t="s">
        <v>731</v>
      </c>
      <c r="G21" s="262"/>
      <c r="H21" s="262"/>
      <c r="I21" s="262"/>
      <c r="J21" s="262"/>
      <c r="K21" s="260"/>
    </row>
    <row r="22" s="1" customFormat="1" ht="15" customHeight="1">
      <c r="B22" s="263"/>
      <c r="C22" s="264"/>
      <c r="D22" s="264"/>
      <c r="E22" s="266" t="s">
        <v>732</v>
      </c>
      <c r="F22" s="262" t="s">
        <v>733</v>
      </c>
      <c r="G22" s="262"/>
      <c r="H22" s="262"/>
      <c r="I22" s="262"/>
      <c r="J22" s="262"/>
      <c r="K22" s="260"/>
    </row>
    <row r="23" s="1" customFormat="1" ht="15" customHeight="1">
      <c r="B23" s="263"/>
      <c r="C23" s="264"/>
      <c r="D23" s="264"/>
      <c r="E23" s="266" t="s">
        <v>734</v>
      </c>
      <c r="F23" s="262" t="s">
        <v>735</v>
      </c>
      <c r="G23" s="262"/>
      <c r="H23" s="262"/>
      <c r="I23" s="262"/>
      <c r="J23" s="262"/>
      <c r="K23" s="260"/>
    </row>
    <row r="24" s="1" customFormat="1" ht="12.75" customHeight="1">
      <c r="B24" s="263"/>
      <c r="C24" s="264"/>
      <c r="D24" s="264"/>
      <c r="E24" s="264"/>
      <c r="F24" s="264"/>
      <c r="G24" s="264"/>
      <c r="H24" s="264"/>
      <c r="I24" s="264"/>
      <c r="J24" s="264"/>
      <c r="K24" s="260"/>
    </row>
    <row r="25" s="1" customFormat="1" ht="15" customHeight="1">
      <c r="B25" s="263"/>
      <c r="C25" s="262" t="s">
        <v>736</v>
      </c>
      <c r="D25" s="262"/>
      <c r="E25" s="262"/>
      <c r="F25" s="262"/>
      <c r="G25" s="262"/>
      <c r="H25" s="262"/>
      <c r="I25" s="262"/>
      <c r="J25" s="262"/>
      <c r="K25" s="260"/>
    </row>
    <row r="26" s="1" customFormat="1" ht="15" customHeight="1">
      <c r="B26" s="263"/>
      <c r="C26" s="262" t="s">
        <v>737</v>
      </c>
      <c r="D26" s="262"/>
      <c r="E26" s="262"/>
      <c r="F26" s="262"/>
      <c r="G26" s="262"/>
      <c r="H26" s="262"/>
      <c r="I26" s="262"/>
      <c r="J26" s="262"/>
      <c r="K26" s="260"/>
    </row>
    <row r="27" s="1" customFormat="1" ht="15" customHeight="1">
      <c r="B27" s="263"/>
      <c r="C27" s="262"/>
      <c r="D27" s="262" t="s">
        <v>738</v>
      </c>
      <c r="E27" s="262"/>
      <c r="F27" s="262"/>
      <c r="G27" s="262"/>
      <c r="H27" s="262"/>
      <c r="I27" s="262"/>
      <c r="J27" s="262"/>
      <c r="K27" s="260"/>
    </row>
    <row r="28" s="1" customFormat="1" ht="15" customHeight="1">
      <c r="B28" s="263"/>
      <c r="C28" s="264"/>
      <c r="D28" s="262" t="s">
        <v>739</v>
      </c>
      <c r="E28" s="262"/>
      <c r="F28" s="262"/>
      <c r="G28" s="262"/>
      <c r="H28" s="262"/>
      <c r="I28" s="262"/>
      <c r="J28" s="262"/>
      <c r="K28" s="260"/>
    </row>
    <row r="29" s="1" customFormat="1" ht="12.75" customHeight="1">
      <c r="B29" s="263"/>
      <c r="C29" s="264"/>
      <c r="D29" s="264"/>
      <c r="E29" s="264"/>
      <c r="F29" s="264"/>
      <c r="G29" s="264"/>
      <c r="H29" s="264"/>
      <c r="I29" s="264"/>
      <c r="J29" s="264"/>
      <c r="K29" s="260"/>
    </row>
    <row r="30" s="1" customFormat="1" ht="15" customHeight="1">
      <c r="B30" s="263"/>
      <c r="C30" s="264"/>
      <c r="D30" s="262" t="s">
        <v>740</v>
      </c>
      <c r="E30" s="262"/>
      <c r="F30" s="262"/>
      <c r="G30" s="262"/>
      <c r="H30" s="262"/>
      <c r="I30" s="262"/>
      <c r="J30" s="262"/>
      <c r="K30" s="260"/>
    </row>
    <row r="31" s="1" customFormat="1" ht="15" customHeight="1">
      <c r="B31" s="263"/>
      <c r="C31" s="264"/>
      <c r="D31" s="262" t="s">
        <v>741</v>
      </c>
      <c r="E31" s="262"/>
      <c r="F31" s="262"/>
      <c r="G31" s="262"/>
      <c r="H31" s="262"/>
      <c r="I31" s="262"/>
      <c r="J31" s="262"/>
      <c r="K31" s="260"/>
    </row>
    <row r="32" s="1" customFormat="1" ht="12.75" customHeight="1">
      <c r="B32" s="263"/>
      <c r="C32" s="264"/>
      <c r="D32" s="264"/>
      <c r="E32" s="264"/>
      <c r="F32" s="264"/>
      <c r="G32" s="264"/>
      <c r="H32" s="264"/>
      <c r="I32" s="264"/>
      <c r="J32" s="264"/>
      <c r="K32" s="260"/>
    </row>
    <row r="33" s="1" customFormat="1" ht="15" customHeight="1">
      <c r="B33" s="263"/>
      <c r="C33" s="264"/>
      <c r="D33" s="262" t="s">
        <v>742</v>
      </c>
      <c r="E33" s="262"/>
      <c r="F33" s="262"/>
      <c r="G33" s="262"/>
      <c r="H33" s="262"/>
      <c r="I33" s="262"/>
      <c r="J33" s="262"/>
      <c r="K33" s="260"/>
    </row>
    <row r="34" s="1" customFormat="1" ht="15" customHeight="1">
      <c r="B34" s="263"/>
      <c r="C34" s="264"/>
      <c r="D34" s="262" t="s">
        <v>743</v>
      </c>
      <c r="E34" s="262"/>
      <c r="F34" s="262"/>
      <c r="G34" s="262"/>
      <c r="H34" s="262"/>
      <c r="I34" s="262"/>
      <c r="J34" s="262"/>
      <c r="K34" s="260"/>
    </row>
    <row r="35" s="1" customFormat="1" ht="15" customHeight="1">
      <c r="B35" s="263"/>
      <c r="C35" s="264"/>
      <c r="D35" s="262" t="s">
        <v>744</v>
      </c>
      <c r="E35" s="262"/>
      <c r="F35" s="262"/>
      <c r="G35" s="262"/>
      <c r="H35" s="262"/>
      <c r="I35" s="262"/>
      <c r="J35" s="262"/>
      <c r="K35" s="260"/>
    </row>
    <row r="36" s="1" customFormat="1" ht="15" customHeight="1">
      <c r="B36" s="263"/>
      <c r="C36" s="264"/>
      <c r="D36" s="262"/>
      <c r="E36" s="265" t="s">
        <v>110</v>
      </c>
      <c r="F36" s="262"/>
      <c r="G36" s="262" t="s">
        <v>745</v>
      </c>
      <c r="H36" s="262"/>
      <c r="I36" s="262"/>
      <c r="J36" s="262"/>
      <c r="K36" s="260"/>
    </row>
    <row r="37" s="1" customFormat="1" ht="30.75" customHeight="1">
      <c r="B37" s="263"/>
      <c r="C37" s="264"/>
      <c r="D37" s="262"/>
      <c r="E37" s="265" t="s">
        <v>746</v>
      </c>
      <c r="F37" s="262"/>
      <c r="G37" s="262" t="s">
        <v>747</v>
      </c>
      <c r="H37" s="262"/>
      <c r="I37" s="262"/>
      <c r="J37" s="262"/>
      <c r="K37" s="260"/>
    </row>
    <row r="38" s="1" customFormat="1" ht="15" customHeight="1">
      <c r="B38" s="263"/>
      <c r="C38" s="264"/>
      <c r="D38" s="262"/>
      <c r="E38" s="265" t="s">
        <v>54</v>
      </c>
      <c r="F38" s="262"/>
      <c r="G38" s="262" t="s">
        <v>748</v>
      </c>
      <c r="H38" s="262"/>
      <c r="I38" s="262"/>
      <c r="J38" s="262"/>
      <c r="K38" s="260"/>
    </row>
    <row r="39" s="1" customFormat="1" ht="15" customHeight="1">
      <c r="B39" s="263"/>
      <c r="C39" s="264"/>
      <c r="D39" s="262"/>
      <c r="E39" s="265" t="s">
        <v>55</v>
      </c>
      <c r="F39" s="262"/>
      <c r="G39" s="262" t="s">
        <v>749</v>
      </c>
      <c r="H39" s="262"/>
      <c r="I39" s="262"/>
      <c r="J39" s="262"/>
      <c r="K39" s="260"/>
    </row>
    <row r="40" s="1" customFormat="1" ht="15" customHeight="1">
      <c r="B40" s="263"/>
      <c r="C40" s="264"/>
      <c r="D40" s="262"/>
      <c r="E40" s="265" t="s">
        <v>111</v>
      </c>
      <c r="F40" s="262"/>
      <c r="G40" s="262" t="s">
        <v>750</v>
      </c>
      <c r="H40" s="262"/>
      <c r="I40" s="262"/>
      <c r="J40" s="262"/>
      <c r="K40" s="260"/>
    </row>
    <row r="41" s="1" customFormat="1" ht="15" customHeight="1">
      <c r="B41" s="263"/>
      <c r="C41" s="264"/>
      <c r="D41" s="262"/>
      <c r="E41" s="265" t="s">
        <v>112</v>
      </c>
      <c r="F41" s="262"/>
      <c r="G41" s="262" t="s">
        <v>751</v>
      </c>
      <c r="H41" s="262"/>
      <c r="I41" s="262"/>
      <c r="J41" s="262"/>
      <c r="K41" s="260"/>
    </row>
    <row r="42" s="1" customFormat="1" ht="15" customHeight="1">
      <c r="B42" s="263"/>
      <c r="C42" s="264"/>
      <c r="D42" s="262"/>
      <c r="E42" s="265" t="s">
        <v>752</v>
      </c>
      <c r="F42" s="262"/>
      <c r="G42" s="262" t="s">
        <v>753</v>
      </c>
      <c r="H42" s="262"/>
      <c r="I42" s="262"/>
      <c r="J42" s="262"/>
      <c r="K42" s="260"/>
    </row>
    <row r="43" s="1" customFormat="1" ht="15" customHeight="1">
      <c r="B43" s="263"/>
      <c r="C43" s="264"/>
      <c r="D43" s="262"/>
      <c r="E43" s="265"/>
      <c r="F43" s="262"/>
      <c r="G43" s="262" t="s">
        <v>754</v>
      </c>
      <c r="H43" s="262"/>
      <c r="I43" s="262"/>
      <c r="J43" s="262"/>
      <c r="K43" s="260"/>
    </row>
    <row r="44" s="1" customFormat="1" ht="15" customHeight="1">
      <c r="B44" s="263"/>
      <c r="C44" s="264"/>
      <c r="D44" s="262"/>
      <c r="E44" s="265" t="s">
        <v>755</v>
      </c>
      <c r="F44" s="262"/>
      <c r="G44" s="262" t="s">
        <v>756</v>
      </c>
      <c r="H44" s="262"/>
      <c r="I44" s="262"/>
      <c r="J44" s="262"/>
      <c r="K44" s="260"/>
    </row>
    <row r="45" s="1" customFormat="1" ht="15" customHeight="1">
      <c r="B45" s="263"/>
      <c r="C45" s="264"/>
      <c r="D45" s="262"/>
      <c r="E45" s="265" t="s">
        <v>114</v>
      </c>
      <c r="F45" s="262"/>
      <c r="G45" s="262" t="s">
        <v>757</v>
      </c>
      <c r="H45" s="262"/>
      <c r="I45" s="262"/>
      <c r="J45" s="262"/>
      <c r="K45" s="260"/>
    </row>
    <row r="46" s="1" customFormat="1" ht="12.75" customHeight="1">
      <c r="B46" s="263"/>
      <c r="C46" s="264"/>
      <c r="D46" s="262"/>
      <c r="E46" s="262"/>
      <c r="F46" s="262"/>
      <c r="G46" s="262"/>
      <c r="H46" s="262"/>
      <c r="I46" s="262"/>
      <c r="J46" s="262"/>
      <c r="K46" s="260"/>
    </row>
    <row r="47" s="1" customFormat="1" ht="15" customHeight="1">
      <c r="B47" s="263"/>
      <c r="C47" s="264"/>
      <c r="D47" s="262" t="s">
        <v>758</v>
      </c>
      <c r="E47" s="262"/>
      <c r="F47" s="262"/>
      <c r="G47" s="262"/>
      <c r="H47" s="262"/>
      <c r="I47" s="262"/>
      <c r="J47" s="262"/>
      <c r="K47" s="260"/>
    </row>
    <row r="48" s="1" customFormat="1" ht="15" customHeight="1">
      <c r="B48" s="263"/>
      <c r="C48" s="264"/>
      <c r="D48" s="264"/>
      <c r="E48" s="262" t="s">
        <v>759</v>
      </c>
      <c r="F48" s="262"/>
      <c r="G48" s="262"/>
      <c r="H48" s="262"/>
      <c r="I48" s="262"/>
      <c r="J48" s="262"/>
      <c r="K48" s="260"/>
    </row>
    <row r="49" s="1" customFormat="1" ht="15" customHeight="1">
      <c r="B49" s="263"/>
      <c r="C49" s="264"/>
      <c r="D49" s="264"/>
      <c r="E49" s="262" t="s">
        <v>760</v>
      </c>
      <c r="F49" s="262"/>
      <c r="G49" s="262"/>
      <c r="H49" s="262"/>
      <c r="I49" s="262"/>
      <c r="J49" s="262"/>
      <c r="K49" s="260"/>
    </row>
    <row r="50" s="1" customFormat="1" ht="15" customHeight="1">
      <c r="B50" s="263"/>
      <c r="C50" s="264"/>
      <c r="D50" s="264"/>
      <c r="E50" s="262" t="s">
        <v>761</v>
      </c>
      <c r="F50" s="262"/>
      <c r="G50" s="262"/>
      <c r="H50" s="262"/>
      <c r="I50" s="262"/>
      <c r="J50" s="262"/>
      <c r="K50" s="260"/>
    </row>
    <row r="51" s="1" customFormat="1" ht="15" customHeight="1">
      <c r="B51" s="263"/>
      <c r="C51" s="264"/>
      <c r="D51" s="262" t="s">
        <v>762</v>
      </c>
      <c r="E51" s="262"/>
      <c r="F51" s="262"/>
      <c r="G51" s="262"/>
      <c r="H51" s="262"/>
      <c r="I51" s="262"/>
      <c r="J51" s="262"/>
      <c r="K51" s="260"/>
    </row>
    <row r="52" s="1" customFormat="1" ht="25.5" customHeight="1">
      <c r="B52" s="258"/>
      <c r="C52" s="259" t="s">
        <v>763</v>
      </c>
      <c r="D52" s="259"/>
      <c r="E52" s="259"/>
      <c r="F52" s="259"/>
      <c r="G52" s="259"/>
      <c r="H52" s="259"/>
      <c r="I52" s="259"/>
      <c r="J52" s="259"/>
      <c r="K52" s="260"/>
    </row>
    <row r="53" s="1" customFormat="1" ht="5.25" customHeight="1">
      <c r="B53" s="258"/>
      <c r="C53" s="261"/>
      <c r="D53" s="261"/>
      <c r="E53" s="261"/>
      <c r="F53" s="261"/>
      <c r="G53" s="261"/>
      <c r="H53" s="261"/>
      <c r="I53" s="261"/>
      <c r="J53" s="261"/>
      <c r="K53" s="260"/>
    </row>
    <row r="54" s="1" customFormat="1" ht="15" customHeight="1">
      <c r="B54" s="258"/>
      <c r="C54" s="262" t="s">
        <v>764</v>
      </c>
      <c r="D54" s="262"/>
      <c r="E54" s="262"/>
      <c r="F54" s="262"/>
      <c r="G54" s="262"/>
      <c r="H54" s="262"/>
      <c r="I54" s="262"/>
      <c r="J54" s="262"/>
      <c r="K54" s="260"/>
    </row>
    <row r="55" s="1" customFormat="1" ht="15" customHeight="1">
      <c r="B55" s="258"/>
      <c r="C55" s="262" t="s">
        <v>765</v>
      </c>
      <c r="D55" s="262"/>
      <c r="E55" s="262"/>
      <c r="F55" s="262"/>
      <c r="G55" s="262"/>
      <c r="H55" s="262"/>
      <c r="I55" s="262"/>
      <c r="J55" s="262"/>
      <c r="K55" s="260"/>
    </row>
    <row r="56" s="1" customFormat="1" ht="12.75" customHeight="1">
      <c r="B56" s="258"/>
      <c r="C56" s="262"/>
      <c r="D56" s="262"/>
      <c r="E56" s="262"/>
      <c r="F56" s="262"/>
      <c r="G56" s="262"/>
      <c r="H56" s="262"/>
      <c r="I56" s="262"/>
      <c r="J56" s="262"/>
      <c r="K56" s="260"/>
    </row>
    <row r="57" s="1" customFormat="1" ht="15" customHeight="1">
      <c r="B57" s="258"/>
      <c r="C57" s="262" t="s">
        <v>766</v>
      </c>
      <c r="D57" s="262"/>
      <c r="E57" s="262"/>
      <c r="F57" s="262"/>
      <c r="G57" s="262"/>
      <c r="H57" s="262"/>
      <c r="I57" s="262"/>
      <c r="J57" s="262"/>
      <c r="K57" s="260"/>
    </row>
    <row r="58" s="1" customFormat="1" ht="15" customHeight="1">
      <c r="B58" s="258"/>
      <c r="C58" s="264"/>
      <c r="D58" s="262" t="s">
        <v>767</v>
      </c>
      <c r="E58" s="262"/>
      <c r="F58" s="262"/>
      <c r="G58" s="262"/>
      <c r="H58" s="262"/>
      <c r="I58" s="262"/>
      <c r="J58" s="262"/>
      <c r="K58" s="260"/>
    </row>
    <row r="59" s="1" customFormat="1" ht="15" customHeight="1">
      <c r="B59" s="258"/>
      <c r="C59" s="264"/>
      <c r="D59" s="262" t="s">
        <v>768</v>
      </c>
      <c r="E59" s="262"/>
      <c r="F59" s="262"/>
      <c r="G59" s="262"/>
      <c r="H59" s="262"/>
      <c r="I59" s="262"/>
      <c r="J59" s="262"/>
      <c r="K59" s="260"/>
    </row>
    <row r="60" s="1" customFormat="1" ht="15" customHeight="1">
      <c r="B60" s="258"/>
      <c r="C60" s="264"/>
      <c r="D60" s="262" t="s">
        <v>769</v>
      </c>
      <c r="E60" s="262"/>
      <c r="F60" s="262"/>
      <c r="G60" s="262"/>
      <c r="H60" s="262"/>
      <c r="I60" s="262"/>
      <c r="J60" s="262"/>
      <c r="K60" s="260"/>
    </row>
    <row r="61" s="1" customFormat="1" ht="15" customHeight="1">
      <c r="B61" s="258"/>
      <c r="C61" s="264"/>
      <c r="D61" s="262" t="s">
        <v>770</v>
      </c>
      <c r="E61" s="262"/>
      <c r="F61" s="262"/>
      <c r="G61" s="262"/>
      <c r="H61" s="262"/>
      <c r="I61" s="262"/>
      <c r="J61" s="262"/>
      <c r="K61" s="260"/>
    </row>
    <row r="62" s="1" customFormat="1" ht="15" customHeight="1">
      <c r="B62" s="258"/>
      <c r="C62" s="264"/>
      <c r="D62" s="267" t="s">
        <v>771</v>
      </c>
      <c r="E62" s="267"/>
      <c r="F62" s="267"/>
      <c r="G62" s="267"/>
      <c r="H62" s="267"/>
      <c r="I62" s="267"/>
      <c r="J62" s="267"/>
      <c r="K62" s="260"/>
    </row>
    <row r="63" s="1" customFormat="1" ht="15" customHeight="1">
      <c r="B63" s="258"/>
      <c r="C63" s="264"/>
      <c r="D63" s="262" t="s">
        <v>772</v>
      </c>
      <c r="E63" s="262"/>
      <c r="F63" s="262"/>
      <c r="G63" s="262"/>
      <c r="H63" s="262"/>
      <c r="I63" s="262"/>
      <c r="J63" s="262"/>
      <c r="K63" s="260"/>
    </row>
    <row r="64" s="1" customFormat="1" ht="12.75" customHeight="1">
      <c r="B64" s="258"/>
      <c r="C64" s="264"/>
      <c r="D64" s="264"/>
      <c r="E64" s="268"/>
      <c r="F64" s="264"/>
      <c r="G64" s="264"/>
      <c r="H64" s="264"/>
      <c r="I64" s="264"/>
      <c r="J64" s="264"/>
      <c r="K64" s="260"/>
    </row>
    <row r="65" s="1" customFormat="1" ht="15" customHeight="1">
      <c r="B65" s="258"/>
      <c r="C65" s="264"/>
      <c r="D65" s="262" t="s">
        <v>773</v>
      </c>
      <c r="E65" s="262"/>
      <c r="F65" s="262"/>
      <c r="G65" s="262"/>
      <c r="H65" s="262"/>
      <c r="I65" s="262"/>
      <c r="J65" s="262"/>
      <c r="K65" s="260"/>
    </row>
    <row r="66" s="1" customFormat="1" ht="15" customHeight="1">
      <c r="B66" s="258"/>
      <c r="C66" s="264"/>
      <c r="D66" s="267" t="s">
        <v>774</v>
      </c>
      <c r="E66" s="267"/>
      <c r="F66" s="267"/>
      <c r="G66" s="267"/>
      <c r="H66" s="267"/>
      <c r="I66" s="267"/>
      <c r="J66" s="267"/>
      <c r="K66" s="260"/>
    </row>
    <row r="67" s="1" customFormat="1" ht="15" customHeight="1">
      <c r="B67" s="258"/>
      <c r="C67" s="264"/>
      <c r="D67" s="262" t="s">
        <v>775</v>
      </c>
      <c r="E67" s="262"/>
      <c r="F67" s="262"/>
      <c r="G67" s="262"/>
      <c r="H67" s="262"/>
      <c r="I67" s="262"/>
      <c r="J67" s="262"/>
      <c r="K67" s="260"/>
    </row>
    <row r="68" s="1" customFormat="1" ht="15" customHeight="1">
      <c r="B68" s="258"/>
      <c r="C68" s="264"/>
      <c r="D68" s="262" t="s">
        <v>776</v>
      </c>
      <c r="E68" s="262"/>
      <c r="F68" s="262"/>
      <c r="G68" s="262"/>
      <c r="H68" s="262"/>
      <c r="I68" s="262"/>
      <c r="J68" s="262"/>
      <c r="K68" s="260"/>
    </row>
    <row r="69" s="1" customFormat="1" ht="15" customHeight="1">
      <c r="B69" s="258"/>
      <c r="C69" s="264"/>
      <c r="D69" s="262" t="s">
        <v>777</v>
      </c>
      <c r="E69" s="262"/>
      <c r="F69" s="262"/>
      <c r="G69" s="262"/>
      <c r="H69" s="262"/>
      <c r="I69" s="262"/>
      <c r="J69" s="262"/>
      <c r="K69" s="260"/>
    </row>
    <row r="70" s="1" customFormat="1" ht="15" customHeight="1">
      <c r="B70" s="258"/>
      <c r="C70" s="264"/>
      <c r="D70" s="262" t="s">
        <v>778</v>
      </c>
      <c r="E70" s="262"/>
      <c r="F70" s="262"/>
      <c r="G70" s="262"/>
      <c r="H70" s="262"/>
      <c r="I70" s="262"/>
      <c r="J70" s="262"/>
      <c r="K70" s="260"/>
    </row>
    <row r="71" s="1" customFormat="1" ht="12.75" customHeight="1">
      <c r="B71" s="269"/>
      <c r="C71" s="270"/>
      <c r="D71" s="270"/>
      <c r="E71" s="270"/>
      <c r="F71" s="270"/>
      <c r="G71" s="270"/>
      <c r="H71" s="270"/>
      <c r="I71" s="270"/>
      <c r="J71" s="270"/>
      <c r="K71" s="271"/>
    </row>
    <row r="72" s="1" customFormat="1" ht="18.75" customHeight="1">
      <c r="B72" s="272"/>
      <c r="C72" s="272"/>
      <c r="D72" s="272"/>
      <c r="E72" s="272"/>
      <c r="F72" s="272"/>
      <c r="G72" s="272"/>
      <c r="H72" s="272"/>
      <c r="I72" s="272"/>
      <c r="J72" s="272"/>
      <c r="K72" s="273"/>
    </row>
    <row r="73" s="1" customFormat="1" ht="18.75" customHeight="1">
      <c r="B73" s="273"/>
      <c r="C73" s="273"/>
      <c r="D73" s="273"/>
      <c r="E73" s="273"/>
      <c r="F73" s="273"/>
      <c r="G73" s="273"/>
      <c r="H73" s="273"/>
      <c r="I73" s="273"/>
      <c r="J73" s="273"/>
      <c r="K73" s="273"/>
    </row>
    <row r="74" s="1" customFormat="1" ht="7.5" customHeight="1">
      <c r="B74" s="274"/>
      <c r="C74" s="275"/>
      <c r="D74" s="275"/>
      <c r="E74" s="275"/>
      <c r="F74" s="275"/>
      <c r="G74" s="275"/>
      <c r="H74" s="275"/>
      <c r="I74" s="275"/>
      <c r="J74" s="275"/>
      <c r="K74" s="276"/>
    </row>
    <row r="75" s="1" customFormat="1" ht="45" customHeight="1">
      <c r="B75" s="277"/>
      <c r="C75" s="278" t="s">
        <v>779</v>
      </c>
      <c r="D75" s="278"/>
      <c r="E75" s="278"/>
      <c r="F75" s="278"/>
      <c r="G75" s="278"/>
      <c r="H75" s="278"/>
      <c r="I75" s="278"/>
      <c r="J75" s="278"/>
      <c r="K75" s="279"/>
    </row>
    <row r="76" s="1" customFormat="1" ht="17.25" customHeight="1">
      <c r="B76" s="277"/>
      <c r="C76" s="280" t="s">
        <v>780</v>
      </c>
      <c r="D76" s="280"/>
      <c r="E76" s="280"/>
      <c r="F76" s="280" t="s">
        <v>781</v>
      </c>
      <c r="G76" s="281"/>
      <c r="H76" s="280" t="s">
        <v>55</v>
      </c>
      <c r="I76" s="280" t="s">
        <v>58</v>
      </c>
      <c r="J76" s="280" t="s">
        <v>782</v>
      </c>
      <c r="K76" s="279"/>
    </row>
    <row r="77" s="1" customFormat="1" ht="17.25" customHeight="1">
      <c r="B77" s="277"/>
      <c r="C77" s="282" t="s">
        <v>783</v>
      </c>
      <c r="D77" s="282"/>
      <c r="E77" s="282"/>
      <c r="F77" s="283" t="s">
        <v>784</v>
      </c>
      <c r="G77" s="284"/>
      <c r="H77" s="282"/>
      <c r="I77" s="282"/>
      <c r="J77" s="282" t="s">
        <v>785</v>
      </c>
      <c r="K77" s="279"/>
    </row>
    <row r="78" s="1" customFormat="1" ht="5.25" customHeight="1">
      <c r="B78" s="277"/>
      <c r="C78" s="285"/>
      <c r="D78" s="285"/>
      <c r="E78" s="285"/>
      <c r="F78" s="285"/>
      <c r="G78" s="286"/>
      <c r="H78" s="285"/>
      <c r="I78" s="285"/>
      <c r="J78" s="285"/>
      <c r="K78" s="279"/>
    </row>
    <row r="79" s="1" customFormat="1" ht="15" customHeight="1">
      <c r="B79" s="277"/>
      <c r="C79" s="265" t="s">
        <v>54</v>
      </c>
      <c r="D79" s="287"/>
      <c r="E79" s="287"/>
      <c r="F79" s="288" t="s">
        <v>786</v>
      </c>
      <c r="G79" s="289"/>
      <c r="H79" s="265" t="s">
        <v>787</v>
      </c>
      <c r="I79" s="265" t="s">
        <v>788</v>
      </c>
      <c r="J79" s="265">
        <v>20</v>
      </c>
      <c r="K79" s="279"/>
    </row>
    <row r="80" s="1" customFormat="1" ht="15" customHeight="1">
      <c r="B80" s="277"/>
      <c r="C80" s="265" t="s">
        <v>789</v>
      </c>
      <c r="D80" s="265"/>
      <c r="E80" s="265"/>
      <c r="F80" s="288" t="s">
        <v>786</v>
      </c>
      <c r="G80" s="289"/>
      <c r="H80" s="265" t="s">
        <v>790</v>
      </c>
      <c r="I80" s="265" t="s">
        <v>788</v>
      </c>
      <c r="J80" s="265">
        <v>120</v>
      </c>
      <c r="K80" s="279"/>
    </row>
    <row r="81" s="1" customFormat="1" ht="15" customHeight="1">
      <c r="B81" s="290"/>
      <c r="C81" s="265" t="s">
        <v>791</v>
      </c>
      <c r="D81" s="265"/>
      <c r="E81" s="265"/>
      <c r="F81" s="288" t="s">
        <v>792</v>
      </c>
      <c r="G81" s="289"/>
      <c r="H81" s="265" t="s">
        <v>793</v>
      </c>
      <c r="I81" s="265" t="s">
        <v>788</v>
      </c>
      <c r="J81" s="265">
        <v>50</v>
      </c>
      <c r="K81" s="279"/>
    </row>
    <row r="82" s="1" customFormat="1" ht="15" customHeight="1">
      <c r="B82" s="290"/>
      <c r="C82" s="265" t="s">
        <v>794</v>
      </c>
      <c r="D82" s="265"/>
      <c r="E82" s="265"/>
      <c r="F82" s="288" t="s">
        <v>786</v>
      </c>
      <c r="G82" s="289"/>
      <c r="H82" s="265" t="s">
        <v>795</v>
      </c>
      <c r="I82" s="265" t="s">
        <v>796</v>
      </c>
      <c r="J82" s="265"/>
      <c r="K82" s="279"/>
    </row>
    <row r="83" s="1" customFormat="1" ht="15" customHeight="1">
      <c r="B83" s="290"/>
      <c r="C83" s="291" t="s">
        <v>797</v>
      </c>
      <c r="D83" s="291"/>
      <c r="E83" s="291"/>
      <c r="F83" s="292" t="s">
        <v>792</v>
      </c>
      <c r="G83" s="291"/>
      <c r="H83" s="291" t="s">
        <v>798</v>
      </c>
      <c r="I83" s="291" t="s">
        <v>788</v>
      </c>
      <c r="J83" s="291">
        <v>15</v>
      </c>
      <c r="K83" s="279"/>
    </row>
    <row r="84" s="1" customFormat="1" ht="15" customHeight="1">
      <c r="B84" s="290"/>
      <c r="C84" s="291" t="s">
        <v>799</v>
      </c>
      <c r="D84" s="291"/>
      <c r="E84" s="291"/>
      <c r="F84" s="292" t="s">
        <v>792</v>
      </c>
      <c r="G84" s="291"/>
      <c r="H84" s="291" t="s">
        <v>800</v>
      </c>
      <c r="I84" s="291" t="s">
        <v>788</v>
      </c>
      <c r="J84" s="291">
        <v>15</v>
      </c>
      <c r="K84" s="279"/>
    </row>
    <row r="85" s="1" customFormat="1" ht="15" customHeight="1">
      <c r="B85" s="290"/>
      <c r="C85" s="291" t="s">
        <v>801</v>
      </c>
      <c r="D85" s="291"/>
      <c r="E85" s="291"/>
      <c r="F85" s="292" t="s">
        <v>792</v>
      </c>
      <c r="G85" s="291"/>
      <c r="H85" s="291" t="s">
        <v>802</v>
      </c>
      <c r="I85" s="291" t="s">
        <v>788</v>
      </c>
      <c r="J85" s="291">
        <v>20</v>
      </c>
      <c r="K85" s="279"/>
    </row>
    <row r="86" s="1" customFormat="1" ht="15" customHeight="1">
      <c r="B86" s="290"/>
      <c r="C86" s="291" t="s">
        <v>803</v>
      </c>
      <c r="D86" s="291"/>
      <c r="E86" s="291"/>
      <c r="F86" s="292" t="s">
        <v>792</v>
      </c>
      <c r="G86" s="291"/>
      <c r="H86" s="291" t="s">
        <v>804</v>
      </c>
      <c r="I86" s="291" t="s">
        <v>788</v>
      </c>
      <c r="J86" s="291">
        <v>20</v>
      </c>
      <c r="K86" s="279"/>
    </row>
    <row r="87" s="1" customFormat="1" ht="15" customHeight="1">
      <c r="B87" s="290"/>
      <c r="C87" s="265" t="s">
        <v>805</v>
      </c>
      <c r="D87" s="265"/>
      <c r="E87" s="265"/>
      <c r="F87" s="288" t="s">
        <v>792</v>
      </c>
      <c r="G87" s="289"/>
      <c r="H87" s="265" t="s">
        <v>806</v>
      </c>
      <c r="I87" s="265" t="s">
        <v>788</v>
      </c>
      <c r="J87" s="265">
        <v>50</v>
      </c>
      <c r="K87" s="279"/>
    </row>
    <row r="88" s="1" customFormat="1" ht="15" customHeight="1">
      <c r="B88" s="290"/>
      <c r="C88" s="265" t="s">
        <v>807</v>
      </c>
      <c r="D88" s="265"/>
      <c r="E88" s="265"/>
      <c r="F88" s="288" t="s">
        <v>792</v>
      </c>
      <c r="G88" s="289"/>
      <c r="H88" s="265" t="s">
        <v>808</v>
      </c>
      <c r="I88" s="265" t="s">
        <v>788</v>
      </c>
      <c r="J88" s="265">
        <v>20</v>
      </c>
      <c r="K88" s="279"/>
    </row>
    <row r="89" s="1" customFormat="1" ht="15" customHeight="1">
      <c r="B89" s="290"/>
      <c r="C89" s="265" t="s">
        <v>809</v>
      </c>
      <c r="D89" s="265"/>
      <c r="E89" s="265"/>
      <c r="F89" s="288" t="s">
        <v>792</v>
      </c>
      <c r="G89" s="289"/>
      <c r="H89" s="265" t="s">
        <v>810</v>
      </c>
      <c r="I89" s="265" t="s">
        <v>788</v>
      </c>
      <c r="J89" s="265">
        <v>20</v>
      </c>
      <c r="K89" s="279"/>
    </row>
    <row r="90" s="1" customFormat="1" ht="15" customHeight="1">
      <c r="B90" s="290"/>
      <c r="C90" s="265" t="s">
        <v>811</v>
      </c>
      <c r="D90" s="265"/>
      <c r="E90" s="265"/>
      <c r="F90" s="288" t="s">
        <v>792</v>
      </c>
      <c r="G90" s="289"/>
      <c r="H90" s="265" t="s">
        <v>812</v>
      </c>
      <c r="I90" s="265" t="s">
        <v>788</v>
      </c>
      <c r="J90" s="265">
        <v>50</v>
      </c>
      <c r="K90" s="279"/>
    </row>
    <row r="91" s="1" customFormat="1" ht="15" customHeight="1">
      <c r="B91" s="290"/>
      <c r="C91" s="265" t="s">
        <v>813</v>
      </c>
      <c r="D91" s="265"/>
      <c r="E91" s="265"/>
      <c r="F91" s="288" t="s">
        <v>792</v>
      </c>
      <c r="G91" s="289"/>
      <c r="H91" s="265" t="s">
        <v>813</v>
      </c>
      <c r="I91" s="265" t="s">
        <v>788</v>
      </c>
      <c r="J91" s="265">
        <v>50</v>
      </c>
      <c r="K91" s="279"/>
    </row>
    <row r="92" s="1" customFormat="1" ht="15" customHeight="1">
      <c r="B92" s="290"/>
      <c r="C92" s="265" t="s">
        <v>814</v>
      </c>
      <c r="D92" s="265"/>
      <c r="E92" s="265"/>
      <c r="F92" s="288" t="s">
        <v>792</v>
      </c>
      <c r="G92" s="289"/>
      <c r="H92" s="265" t="s">
        <v>815</v>
      </c>
      <c r="I92" s="265" t="s">
        <v>788</v>
      </c>
      <c r="J92" s="265">
        <v>255</v>
      </c>
      <c r="K92" s="279"/>
    </row>
    <row r="93" s="1" customFormat="1" ht="15" customHeight="1">
      <c r="B93" s="290"/>
      <c r="C93" s="265" t="s">
        <v>816</v>
      </c>
      <c r="D93" s="265"/>
      <c r="E93" s="265"/>
      <c r="F93" s="288" t="s">
        <v>786</v>
      </c>
      <c r="G93" s="289"/>
      <c r="H93" s="265" t="s">
        <v>817</v>
      </c>
      <c r="I93" s="265" t="s">
        <v>818</v>
      </c>
      <c r="J93" s="265"/>
      <c r="K93" s="279"/>
    </row>
    <row r="94" s="1" customFormat="1" ht="15" customHeight="1">
      <c r="B94" s="290"/>
      <c r="C94" s="265" t="s">
        <v>819</v>
      </c>
      <c r="D94" s="265"/>
      <c r="E94" s="265"/>
      <c r="F94" s="288" t="s">
        <v>786</v>
      </c>
      <c r="G94" s="289"/>
      <c r="H94" s="265" t="s">
        <v>820</v>
      </c>
      <c r="I94" s="265" t="s">
        <v>821</v>
      </c>
      <c r="J94" s="265"/>
      <c r="K94" s="279"/>
    </row>
    <row r="95" s="1" customFormat="1" ht="15" customHeight="1">
      <c r="B95" s="290"/>
      <c r="C95" s="265" t="s">
        <v>822</v>
      </c>
      <c r="D95" s="265"/>
      <c r="E95" s="265"/>
      <c r="F95" s="288" t="s">
        <v>786</v>
      </c>
      <c r="G95" s="289"/>
      <c r="H95" s="265" t="s">
        <v>822</v>
      </c>
      <c r="I95" s="265" t="s">
        <v>821</v>
      </c>
      <c r="J95" s="265"/>
      <c r="K95" s="279"/>
    </row>
    <row r="96" s="1" customFormat="1" ht="15" customHeight="1">
      <c r="B96" s="290"/>
      <c r="C96" s="265" t="s">
        <v>39</v>
      </c>
      <c r="D96" s="265"/>
      <c r="E96" s="265"/>
      <c r="F96" s="288" t="s">
        <v>786</v>
      </c>
      <c r="G96" s="289"/>
      <c r="H96" s="265" t="s">
        <v>823</v>
      </c>
      <c r="I96" s="265" t="s">
        <v>821</v>
      </c>
      <c r="J96" s="265"/>
      <c r="K96" s="279"/>
    </row>
    <row r="97" s="1" customFormat="1" ht="15" customHeight="1">
      <c r="B97" s="290"/>
      <c r="C97" s="265" t="s">
        <v>49</v>
      </c>
      <c r="D97" s="265"/>
      <c r="E97" s="265"/>
      <c r="F97" s="288" t="s">
        <v>786</v>
      </c>
      <c r="G97" s="289"/>
      <c r="H97" s="265" t="s">
        <v>824</v>
      </c>
      <c r="I97" s="265" t="s">
        <v>821</v>
      </c>
      <c r="J97" s="265"/>
      <c r="K97" s="279"/>
    </row>
    <row r="98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="1" customFormat="1" ht="18.75" customHeight="1">
      <c r="B100" s="273"/>
      <c r="C100" s="273"/>
      <c r="D100" s="273"/>
      <c r="E100" s="273"/>
      <c r="F100" s="273"/>
      <c r="G100" s="273"/>
      <c r="H100" s="273"/>
      <c r="I100" s="273"/>
      <c r="J100" s="273"/>
      <c r="K100" s="273"/>
    </row>
    <row r="101" s="1" customFormat="1" ht="7.5" customHeight="1">
      <c r="B101" s="274"/>
      <c r="C101" s="275"/>
      <c r="D101" s="275"/>
      <c r="E101" s="275"/>
      <c r="F101" s="275"/>
      <c r="G101" s="275"/>
      <c r="H101" s="275"/>
      <c r="I101" s="275"/>
      <c r="J101" s="275"/>
      <c r="K101" s="276"/>
    </row>
    <row r="102" s="1" customFormat="1" ht="45" customHeight="1">
      <c r="B102" s="277"/>
      <c r="C102" s="278" t="s">
        <v>825</v>
      </c>
      <c r="D102" s="278"/>
      <c r="E102" s="278"/>
      <c r="F102" s="278"/>
      <c r="G102" s="278"/>
      <c r="H102" s="278"/>
      <c r="I102" s="278"/>
      <c r="J102" s="278"/>
      <c r="K102" s="279"/>
    </row>
    <row r="103" s="1" customFormat="1" ht="17.25" customHeight="1">
      <c r="B103" s="277"/>
      <c r="C103" s="280" t="s">
        <v>780</v>
      </c>
      <c r="D103" s="280"/>
      <c r="E103" s="280"/>
      <c r="F103" s="280" t="s">
        <v>781</v>
      </c>
      <c r="G103" s="281"/>
      <c r="H103" s="280" t="s">
        <v>55</v>
      </c>
      <c r="I103" s="280" t="s">
        <v>58</v>
      </c>
      <c r="J103" s="280" t="s">
        <v>782</v>
      </c>
      <c r="K103" s="279"/>
    </row>
    <row r="104" s="1" customFormat="1" ht="17.25" customHeight="1">
      <c r="B104" s="277"/>
      <c r="C104" s="282" t="s">
        <v>783</v>
      </c>
      <c r="D104" s="282"/>
      <c r="E104" s="282"/>
      <c r="F104" s="283" t="s">
        <v>784</v>
      </c>
      <c r="G104" s="284"/>
      <c r="H104" s="282"/>
      <c r="I104" s="282"/>
      <c r="J104" s="282" t="s">
        <v>785</v>
      </c>
      <c r="K104" s="279"/>
    </row>
    <row r="105" s="1" customFormat="1" ht="5.25" customHeight="1">
      <c r="B105" s="277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="1" customFormat="1" ht="15" customHeight="1">
      <c r="B106" s="277"/>
      <c r="C106" s="265" t="s">
        <v>54</v>
      </c>
      <c r="D106" s="287"/>
      <c r="E106" s="287"/>
      <c r="F106" s="288" t="s">
        <v>786</v>
      </c>
      <c r="G106" s="265"/>
      <c r="H106" s="265" t="s">
        <v>826</v>
      </c>
      <c r="I106" s="265" t="s">
        <v>788</v>
      </c>
      <c r="J106" s="265">
        <v>20</v>
      </c>
      <c r="K106" s="279"/>
    </row>
    <row r="107" s="1" customFormat="1" ht="15" customHeight="1">
      <c r="B107" s="277"/>
      <c r="C107" s="265" t="s">
        <v>789</v>
      </c>
      <c r="D107" s="265"/>
      <c r="E107" s="265"/>
      <c r="F107" s="288" t="s">
        <v>786</v>
      </c>
      <c r="G107" s="265"/>
      <c r="H107" s="265" t="s">
        <v>826</v>
      </c>
      <c r="I107" s="265" t="s">
        <v>788</v>
      </c>
      <c r="J107" s="265">
        <v>120</v>
      </c>
      <c r="K107" s="279"/>
    </row>
    <row r="108" s="1" customFormat="1" ht="15" customHeight="1">
      <c r="B108" s="290"/>
      <c r="C108" s="265" t="s">
        <v>791</v>
      </c>
      <c r="D108" s="265"/>
      <c r="E108" s="265"/>
      <c r="F108" s="288" t="s">
        <v>792</v>
      </c>
      <c r="G108" s="265"/>
      <c r="H108" s="265" t="s">
        <v>826</v>
      </c>
      <c r="I108" s="265" t="s">
        <v>788</v>
      </c>
      <c r="J108" s="265">
        <v>50</v>
      </c>
      <c r="K108" s="279"/>
    </row>
    <row r="109" s="1" customFormat="1" ht="15" customHeight="1">
      <c r="B109" s="290"/>
      <c r="C109" s="265" t="s">
        <v>794</v>
      </c>
      <c r="D109" s="265"/>
      <c r="E109" s="265"/>
      <c r="F109" s="288" t="s">
        <v>786</v>
      </c>
      <c r="G109" s="265"/>
      <c r="H109" s="265" t="s">
        <v>826</v>
      </c>
      <c r="I109" s="265" t="s">
        <v>796</v>
      </c>
      <c r="J109" s="265"/>
      <c r="K109" s="279"/>
    </row>
    <row r="110" s="1" customFormat="1" ht="15" customHeight="1">
      <c r="B110" s="290"/>
      <c r="C110" s="265" t="s">
        <v>805</v>
      </c>
      <c r="D110" s="265"/>
      <c r="E110" s="265"/>
      <c r="F110" s="288" t="s">
        <v>792</v>
      </c>
      <c r="G110" s="265"/>
      <c r="H110" s="265" t="s">
        <v>826</v>
      </c>
      <c r="I110" s="265" t="s">
        <v>788</v>
      </c>
      <c r="J110" s="265">
        <v>50</v>
      </c>
      <c r="K110" s="279"/>
    </row>
    <row r="111" s="1" customFormat="1" ht="15" customHeight="1">
      <c r="B111" s="290"/>
      <c r="C111" s="265" t="s">
        <v>813</v>
      </c>
      <c r="D111" s="265"/>
      <c r="E111" s="265"/>
      <c r="F111" s="288" t="s">
        <v>792</v>
      </c>
      <c r="G111" s="265"/>
      <c r="H111" s="265" t="s">
        <v>826</v>
      </c>
      <c r="I111" s="265" t="s">
        <v>788</v>
      </c>
      <c r="J111" s="265">
        <v>50</v>
      </c>
      <c r="K111" s="279"/>
    </row>
    <row r="112" s="1" customFormat="1" ht="15" customHeight="1">
      <c r="B112" s="290"/>
      <c r="C112" s="265" t="s">
        <v>811</v>
      </c>
      <c r="D112" s="265"/>
      <c r="E112" s="265"/>
      <c r="F112" s="288" t="s">
        <v>792</v>
      </c>
      <c r="G112" s="265"/>
      <c r="H112" s="265" t="s">
        <v>826</v>
      </c>
      <c r="I112" s="265" t="s">
        <v>788</v>
      </c>
      <c r="J112" s="265">
        <v>50</v>
      </c>
      <c r="K112" s="279"/>
    </row>
    <row r="113" s="1" customFormat="1" ht="15" customHeight="1">
      <c r="B113" s="290"/>
      <c r="C113" s="265" t="s">
        <v>54</v>
      </c>
      <c r="D113" s="265"/>
      <c r="E113" s="265"/>
      <c r="F113" s="288" t="s">
        <v>786</v>
      </c>
      <c r="G113" s="265"/>
      <c r="H113" s="265" t="s">
        <v>827</v>
      </c>
      <c r="I113" s="265" t="s">
        <v>788</v>
      </c>
      <c r="J113" s="265">
        <v>20</v>
      </c>
      <c r="K113" s="279"/>
    </row>
    <row r="114" s="1" customFormat="1" ht="15" customHeight="1">
      <c r="B114" s="290"/>
      <c r="C114" s="265" t="s">
        <v>828</v>
      </c>
      <c r="D114" s="265"/>
      <c r="E114" s="265"/>
      <c r="F114" s="288" t="s">
        <v>786</v>
      </c>
      <c r="G114" s="265"/>
      <c r="H114" s="265" t="s">
        <v>829</v>
      </c>
      <c r="I114" s="265" t="s">
        <v>788</v>
      </c>
      <c r="J114" s="265">
        <v>120</v>
      </c>
      <c r="K114" s="279"/>
    </row>
    <row r="115" s="1" customFormat="1" ht="15" customHeight="1">
      <c r="B115" s="290"/>
      <c r="C115" s="265" t="s">
        <v>39</v>
      </c>
      <c r="D115" s="265"/>
      <c r="E115" s="265"/>
      <c r="F115" s="288" t="s">
        <v>786</v>
      </c>
      <c r="G115" s="265"/>
      <c r="H115" s="265" t="s">
        <v>830</v>
      </c>
      <c r="I115" s="265" t="s">
        <v>821</v>
      </c>
      <c r="J115" s="265"/>
      <c r="K115" s="279"/>
    </row>
    <row r="116" s="1" customFormat="1" ht="15" customHeight="1">
      <c r="B116" s="290"/>
      <c r="C116" s="265" t="s">
        <v>49</v>
      </c>
      <c r="D116" s="265"/>
      <c r="E116" s="265"/>
      <c r="F116" s="288" t="s">
        <v>786</v>
      </c>
      <c r="G116" s="265"/>
      <c r="H116" s="265" t="s">
        <v>831</v>
      </c>
      <c r="I116" s="265" t="s">
        <v>821</v>
      </c>
      <c r="J116" s="265"/>
      <c r="K116" s="279"/>
    </row>
    <row r="117" s="1" customFormat="1" ht="15" customHeight="1">
      <c r="B117" s="290"/>
      <c r="C117" s="265" t="s">
        <v>58</v>
      </c>
      <c r="D117" s="265"/>
      <c r="E117" s="265"/>
      <c r="F117" s="288" t="s">
        <v>786</v>
      </c>
      <c r="G117" s="265"/>
      <c r="H117" s="265" t="s">
        <v>832</v>
      </c>
      <c r="I117" s="265" t="s">
        <v>833</v>
      </c>
      <c r="J117" s="265"/>
      <c r="K117" s="279"/>
    </row>
    <row r="118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="1" customFormat="1" ht="18.75" customHeight="1">
      <c r="B120" s="273"/>
      <c r="C120" s="273"/>
      <c r="D120" s="273"/>
      <c r="E120" s="273"/>
      <c r="F120" s="273"/>
      <c r="G120" s="273"/>
      <c r="H120" s="273"/>
      <c r="I120" s="273"/>
      <c r="J120" s="273"/>
      <c r="K120" s="273"/>
    </row>
    <row r="12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="1" customFormat="1" ht="45" customHeight="1">
      <c r="B122" s="306"/>
      <c r="C122" s="256" t="s">
        <v>834</v>
      </c>
      <c r="D122" s="256"/>
      <c r="E122" s="256"/>
      <c r="F122" s="256"/>
      <c r="G122" s="256"/>
      <c r="H122" s="256"/>
      <c r="I122" s="256"/>
      <c r="J122" s="256"/>
      <c r="K122" s="307"/>
    </row>
    <row r="123" s="1" customFormat="1" ht="17.25" customHeight="1">
      <c r="B123" s="308"/>
      <c r="C123" s="280" t="s">
        <v>780</v>
      </c>
      <c r="D123" s="280"/>
      <c r="E123" s="280"/>
      <c r="F123" s="280" t="s">
        <v>781</v>
      </c>
      <c r="G123" s="281"/>
      <c r="H123" s="280" t="s">
        <v>55</v>
      </c>
      <c r="I123" s="280" t="s">
        <v>58</v>
      </c>
      <c r="J123" s="280" t="s">
        <v>782</v>
      </c>
      <c r="K123" s="309"/>
    </row>
    <row r="124" s="1" customFormat="1" ht="17.25" customHeight="1">
      <c r="B124" s="308"/>
      <c r="C124" s="282" t="s">
        <v>783</v>
      </c>
      <c r="D124" s="282"/>
      <c r="E124" s="282"/>
      <c r="F124" s="283" t="s">
        <v>784</v>
      </c>
      <c r="G124" s="284"/>
      <c r="H124" s="282"/>
      <c r="I124" s="282"/>
      <c r="J124" s="282" t="s">
        <v>785</v>
      </c>
      <c r="K124" s="309"/>
    </row>
    <row r="125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="1" customFormat="1" ht="15" customHeight="1">
      <c r="B126" s="310"/>
      <c r="C126" s="265" t="s">
        <v>789</v>
      </c>
      <c r="D126" s="287"/>
      <c r="E126" s="287"/>
      <c r="F126" s="288" t="s">
        <v>786</v>
      </c>
      <c r="G126" s="265"/>
      <c r="H126" s="265" t="s">
        <v>826</v>
      </c>
      <c r="I126" s="265" t="s">
        <v>788</v>
      </c>
      <c r="J126" s="265">
        <v>120</v>
      </c>
      <c r="K126" s="313"/>
    </row>
    <row r="127" s="1" customFormat="1" ht="15" customHeight="1">
      <c r="B127" s="310"/>
      <c r="C127" s="265" t="s">
        <v>835</v>
      </c>
      <c r="D127" s="265"/>
      <c r="E127" s="265"/>
      <c r="F127" s="288" t="s">
        <v>786</v>
      </c>
      <c r="G127" s="265"/>
      <c r="H127" s="265" t="s">
        <v>836</v>
      </c>
      <c r="I127" s="265" t="s">
        <v>788</v>
      </c>
      <c r="J127" s="265" t="s">
        <v>837</v>
      </c>
      <c r="K127" s="313"/>
    </row>
    <row r="128" s="1" customFormat="1" ht="15" customHeight="1">
      <c r="B128" s="310"/>
      <c r="C128" s="265" t="s">
        <v>734</v>
      </c>
      <c r="D128" s="265"/>
      <c r="E128" s="265"/>
      <c r="F128" s="288" t="s">
        <v>786</v>
      </c>
      <c r="G128" s="265"/>
      <c r="H128" s="265" t="s">
        <v>838</v>
      </c>
      <c r="I128" s="265" t="s">
        <v>788</v>
      </c>
      <c r="J128" s="265" t="s">
        <v>837</v>
      </c>
      <c r="K128" s="313"/>
    </row>
    <row r="129" s="1" customFormat="1" ht="15" customHeight="1">
      <c r="B129" s="310"/>
      <c r="C129" s="265" t="s">
        <v>797</v>
      </c>
      <c r="D129" s="265"/>
      <c r="E129" s="265"/>
      <c r="F129" s="288" t="s">
        <v>792</v>
      </c>
      <c r="G129" s="265"/>
      <c r="H129" s="265" t="s">
        <v>798</v>
      </c>
      <c r="I129" s="265" t="s">
        <v>788</v>
      </c>
      <c r="J129" s="265">
        <v>15</v>
      </c>
      <c r="K129" s="313"/>
    </row>
    <row r="130" s="1" customFormat="1" ht="15" customHeight="1">
      <c r="B130" s="310"/>
      <c r="C130" s="291" t="s">
        <v>799</v>
      </c>
      <c r="D130" s="291"/>
      <c r="E130" s="291"/>
      <c r="F130" s="292" t="s">
        <v>792</v>
      </c>
      <c r="G130" s="291"/>
      <c r="H130" s="291" t="s">
        <v>800</v>
      </c>
      <c r="I130" s="291" t="s">
        <v>788</v>
      </c>
      <c r="J130" s="291">
        <v>15</v>
      </c>
      <c r="K130" s="313"/>
    </row>
    <row r="131" s="1" customFormat="1" ht="15" customHeight="1">
      <c r="B131" s="310"/>
      <c r="C131" s="291" t="s">
        <v>801</v>
      </c>
      <c r="D131" s="291"/>
      <c r="E131" s="291"/>
      <c r="F131" s="292" t="s">
        <v>792</v>
      </c>
      <c r="G131" s="291"/>
      <c r="H131" s="291" t="s">
        <v>802</v>
      </c>
      <c r="I131" s="291" t="s">
        <v>788</v>
      </c>
      <c r="J131" s="291">
        <v>20</v>
      </c>
      <c r="K131" s="313"/>
    </row>
    <row r="132" s="1" customFormat="1" ht="15" customHeight="1">
      <c r="B132" s="310"/>
      <c r="C132" s="291" t="s">
        <v>803</v>
      </c>
      <c r="D132" s="291"/>
      <c r="E132" s="291"/>
      <c r="F132" s="292" t="s">
        <v>792</v>
      </c>
      <c r="G132" s="291"/>
      <c r="H132" s="291" t="s">
        <v>804</v>
      </c>
      <c r="I132" s="291" t="s">
        <v>788</v>
      </c>
      <c r="J132" s="291">
        <v>20</v>
      </c>
      <c r="K132" s="313"/>
    </row>
    <row r="133" s="1" customFormat="1" ht="15" customHeight="1">
      <c r="B133" s="310"/>
      <c r="C133" s="265" t="s">
        <v>791</v>
      </c>
      <c r="D133" s="265"/>
      <c r="E133" s="265"/>
      <c r="F133" s="288" t="s">
        <v>792</v>
      </c>
      <c r="G133" s="265"/>
      <c r="H133" s="265" t="s">
        <v>826</v>
      </c>
      <c r="I133" s="265" t="s">
        <v>788</v>
      </c>
      <c r="J133" s="265">
        <v>50</v>
      </c>
      <c r="K133" s="313"/>
    </row>
    <row r="134" s="1" customFormat="1" ht="15" customHeight="1">
      <c r="B134" s="310"/>
      <c r="C134" s="265" t="s">
        <v>805</v>
      </c>
      <c r="D134" s="265"/>
      <c r="E134" s="265"/>
      <c r="F134" s="288" t="s">
        <v>792</v>
      </c>
      <c r="G134" s="265"/>
      <c r="H134" s="265" t="s">
        <v>826</v>
      </c>
      <c r="I134" s="265" t="s">
        <v>788</v>
      </c>
      <c r="J134" s="265">
        <v>50</v>
      </c>
      <c r="K134" s="313"/>
    </row>
    <row r="135" s="1" customFormat="1" ht="15" customHeight="1">
      <c r="B135" s="310"/>
      <c r="C135" s="265" t="s">
        <v>811</v>
      </c>
      <c r="D135" s="265"/>
      <c r="E135" s="265"/>
      <c r="F135" s="288" t="s">
        <v>792</v>
      </c>
      <c r="G135" s="265"/>
      <c r="H135" s="265" t="s">
        <v>826</v>
      </c>
      <c r="I135" s="265" t="s">
        <v>788</v>
      </c>
      <c r="J135" s="265">
        <v>50</v>
      </c>
      <c r="K135" s="313"/>
    </row>
    <row r="136" s="1" customFormat="1" ht="15" customHeight="1">
      <c r="B136" s="310"/>
      <c r="C136" s="265" t="s">
        <v>813</v>
      </c>
      <c r="D136" s="265"/>
      <c r="E136" s="265"/>
      <c r="F136" s="288" t="s">
        <v>792</v>
      </c>
      <c r="G136" s="265"/>
      <c r="H136" s="265" t="s">
        <v>826</v>
      </c>
      <c r="I136" s="265" t="s">
        <v>788</v>
      </c>
      <c r="J136" s="265">
        <v>50</v>
      </c>
      <c r="K136" s="313"/>
    </row>
    <row r="137" s="1" customFormat="1" ht="15" customHeight="1">
      <c r="B137" s="310"/>
      <c r="C137" s="265" t="s">
        <v>814</v>
      </c>
      <c r="D137" s="265"/>
      <c r="E137" s="265"/>
      <c r="F137" s="288" t="s">
        <v>792</v>
      </c>
      <c r="G137" s="265"/>
      <c r="H137" s="265" t="s">
        <v>839</v>
      </c>
      <c r="I137" s="265" t="s">
        <v>788</v>
      </c>
      <c r="J137" s="265">
        <v>255</v>
      </c>
      <c r="K137" s="313"/>
    </row>
    <row r="138" s="1" customFormat="1" ht="15" customHeight="1">
      <c r="B138" s="310"/>
      <c r="C138" s="265" t="s">
        <v>816</v>
      </c>
      <c r="D138" s="265"/>
      <c r="E138" s="265"/>
      <c r="F138" s="288" t="s">
        <v>786</v>
      </c>
      <c r="G138" s="265"/>
      <c r="H138" s="265" t="s">
        <v>840</v>
      </c>
      <c r="I138" s="265" t="s">
        <v>818</v>
      </c>
      <c r="J138" s="265"/>
      <c r="K138" s="313"/>
    </row>
    <row r="139" s="1" customFormat="1" ht="15" customHeight="1">
      <c r="B139" s="310"/>
      <c r="C139" s="265" t="s">
        <v>819</v>
      </c>
      <c r="D139" s="265"/>
      <c r="E139" s="265"/>
      <c r="F139" s="288" t="s">
        <v>786</v>
      </c>
      <c r="G139" s="265"/>
      <c r="H139" s="265" t="s">
        <v>841</v>
      </c>
      <c r="I139" s="265" t="s">
        <v>821</v>
      </c>
      <c r="J139" s="265"/>
      <c r="K139" s="313"/>
    </row>
    <row r="140" s="1" customFormat="1" ht="15" customHeight="1">
      <c r="B140" s="310"/>
      <c r="C140" s="265" t="s">
        <v>822</v>
      </c>
      <c r="D140" s="265"/>
      <c r="E140" s="265"/>
      <c r="F140" s="288" t="s">
        <v>786</v>
      </c>
      <c r="G140" s="265"/>
      <c r="H140" s="265" t="s">
        <v>822</v>
      </c>
      <c r="I140" s="265" t="s">
        <v>821</v>
      </c>
      <c r="J140" s="265"/>
      <c r="K140" s="313"/>
    </row>
    <row r="141" s="1" customFormat="1" ht="15" customHeight="1">
      <c r="B141" s="310"/>
      <c r="C141" s="265" t="s">
        <v>39</v>
      </c>
      <c r="D141" s="265"/>
      <c r="E141" s="265"/>
      <c r="F141" s="288" t="s">
        <v>786</v>
      </c>
      <c r="G141" s="265"/>
      <c r="H141" s="265" t="s">
        <v>842</v>
      </c>
      <c r="I141" s="265" t="s">
        <v>821</v>
      </c>
      <c r="J141" s="265"/>
      <c r="K141" s="313"/>
    </row>
    <row r="142" s="1" customFormat="1" ht="15" customHeight="1">
      <c r="B142" s="310"/>
      <c r="C142" s="265" t="s">
        <v>843</v>
      </c>
      <c r="D142" s="265"/>
      <c r="E142" s="265"/>
      <c r="F142" s="288" t="s">
        <v>786</v>
      </c>
      <c r="G142" s="265"/>
      <c r="H142" s="265" t="s">
        <v>844</v>
      </c>
      <c r="I142" s="265" t="s">
        <v>821</v>
      </c>
      <c r="J142" s="265"/>
      <c r="K142" s="313"/>
    </row>
    <row r="143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="1" customFormat="1" ht="18.75" customHeight="1">
      <c r="B145" s="273"/>
      <c r="C145" s="273"/>
      <c r="D145" s="273"/>
      <c r="E145" s="273"/>
      <c r="F145" s="273"/>
      <c r="G145" s="273"/>
      <c r="H145" s="273"/>
      <c r="I145" s="273"/>
      <c r="J145" s="273"/>
      <c r="K145" s="273"/>
    </row>
    <row r="146" s="1" customFormat="1" ht="7.5" customHeight="1">
      <c r="B146" s="274"/>
      <c r="C146" s="275"/>
      <c r="D146" s="275"/>
      <c r="E146" s="275"/>
      <c r="F146" s="275"/>
      <c r="G146" s="275"/>
      <c r="H146" s="275"/>
      <c r="I146" s="275"/>
      <c r="J146" s="275"/>
      <c r="K146" s="276"/>
    </row>
    <row r="147" s="1" customFormat="1" ht="45" customHeight="1">
      <c r="B147" s="277"/>
      <c r="C147" s="278" t="s">
        <v>845</v>
      </c>
      <c r="D147" s="278"/>
      <c r="E147" s="278"/>
      <c r="F147" s="278"/>
      <c r="G147" s="278"/>
      <c r="H147" s="278"/>
      <c r="I147" s="278"/>
      <c r="J147" s="278"/>
      <c r="K147" s="279"/>
    </row>
    <row r="148" s="1" customFormat="1" ht="17.25" customHeight="1">
      <c r="B148" s="277"/>
      <c r="C148" s="280" t="s">
        <v>780</v>
      </c>
      <c r="D148" s="280"/>
      <c r="E148" s="280"/>
      <c r="F148" s="280" t="s">
        <v>781</v>
      </c>
      <c r="G148" s="281"/>
      <c r="H148" s="280" t="s">
        <v>55</v>
      </c>
      <c r="I148" s="280" t="s">
        <v>58</v>
      </c>
      <c r="J148" s="280" t="s">
        <v>782</v>
      </c>
      <c r="K148" s="279"/>
    </row>
    <row r="149" s="1" customFormat="1" ht="17.25" customHeight="1">
      <c r="B149" s="277"/>
      <c r="C149" s="282" t="s">
        <v>783</v>
      </c>
      <c r="D149" s="282"/>
      <c r="E149" s="282"/>
      <c r="F149" s="283" t="s">
        <v>784</v>
      </c>
      <c r="G149" s="284"/>
      <c r="H149" s="282"/>
      <c r="I149" s="282"/>
      <c r="J149" s="282" t="s">
        <v>785</v>
      </c>
      <c r="K149" s="279"/>
    </row>
    <row r="150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="1" customFormat="1" ht="15" customHeight="1">
      <c r="B151" s="290"/>
      <c r="C151" s="317" t="s">
        <v>789</v>
      </c>
      <c r="D151" s="265"/>
      <c r="E151" s="265"/>
      <c r="F151" s="318" t="s">
        <v>786</v>
      </c>
      <c r="G151" s="265"/>
      <c r="H151" s="317" t="s">
        <v>826</v>
      </c>
      <c r="I151" s="317" t="s">
        <v>788</v>
      </c>
      <c r="J151" s="317">
        <v>120</v>
      </c>
      <c r="K151" s="313"/>
    </row>
    <row r="152" s="1" customFormat="1" ht="15" customHeight="1">
      <c r="B152" s="290"/>
      <c r="C152" s="317" t="s">
        <v>835</v>
      </c>
      <c r="D152" s="265"/>
      <c r="E152" s="265"/>
      <c r="F152" s="318" t="s">
        <v>786</v>
      </c>
      <c r="G152" s="265"/>
      <c r="H152" s="317" t="s">
        <v>846</v>
      </c>
      <c r="I152" s="317" t="s">
        <v>788</v>
      </c>
      <c r="J152" s="317" t="s">
        <v>837</v>
      </c>
      <c r="K152" s="313"/>
    </row>
    <row r="153" s="1" customFormat="1" ht="15" customHeight="1">
      <c r="B153" s="290"/>
      <c r="C153" s="317" t="s">
        <v>734</v>
      </c>
      <c r="D153" s="265"/>
      <c r="E153" s="265"/>
      <c r="F153" s="318" t="s">
        <v>786</v>
      </c>
      <c r="G153" s="265"/>
      <c r="H153" s="317" t="s">
        <v>847</v>
      </c>
      <c r="I153" s="317" t="s">
        <v>788</v>
      </c>
      <c r="J153" s="317" t="s">
        <v>837</v>
      </c>
      <c r="K153" s="313"/>
    </row>
    <row r="154" s="1" customFormat="1" ht="15" customHeight="1">
      <c r="B154" s="290"/>
      <c r="C154" s="317" t="s">
        <v>791</v>
      </c>
      <c r="D154" s="265"/>
      <c r="E154" s="265"/>
      <c r="F154" s="318" t="s">
        <v>792</v>
      </c>
      <c r="G154" s="265"/>
      <c r="H154" s="317" t="s">
        <v>826</v>
      </c>
      <c r="I154" s="317" t="s">
        <v>788</v>
      </c>
      <c r="J154" s="317">
        <v>50</v>
      </c>
      <c r="K154" s="313"/>
    </row>
    <row r="155" s="1" customFormat="1" ht="15" customHeight="1">
      <c r="B155" s="290"/>
      <c r="C155" s="317" t="s">
        <v>794</v>
      </c>
      <c r="D155" s="265"/>
      <c r="E155" s="265"/>
      <c r="F155" s="318" t="s">
        <v>786</v>
      </c>
      <c r="G155" s="265"/>
      <c r="H155" s="317" t="s">
        <v>826</v>
      </c>
      <c r="I155" s="317" t="s">
        <v>796</v>
      </c>
      <c r="J155" s="317"/>
      <c r="K155" s="313"/>
    </row>
    <row r="156" s="1" customFormat="1" ht="15" customHeight="1">
      <c r="B156" s="290"/>
      <c r="C156" s="317" t="s">
        <v>805</v>
      </c>
      <c r="D156" s="265"/>
      <c r="E156" s="265"/>
      <c r="F156" s="318" t="s">
        <v>792</v>
      </c>
      <c r="G156" s="265"/>
      <c r="H156" s="317" t="s">
        <v>826</v>
      </c>
      <c r="I156" s="317" t="s">
        <v>788</v>
      </c>
      <c r="J156" s="317">
        <v>50</v>
      </c>
      <c r="K156" s="313"/>
    </row>
    <row r="157" s="1" customFormat="1" ht="15" customHeight="1">
      <c r="B157" s="290"/>
      <c r="C157" s="317" t="s">
        <v>813</v>
      </c>
      <c r="D157" s="265"/>
      <c r="E157" s="265"/>
      <c r="F157" s="318" t="s">
        <v>792</v>
      </c>
      <c r="G157" s="265"/>
      <c r="H157" s="317" t="s">
        <v>826</v>
      </c>
      <c r="I157" s="317" t="s">
        <v>788</v>
      </c>
      <c r="J157" s="317">
        <v>50</v>
      </c>
      <c r="K157" s="313"/>
    </row>
    <row r="158" s="1" customFormat="1" ht="15" customHeight="1">
      <c r="B158" s="290"/>
      <c r="C158" s="317" t="s">
        <v>811</v>
      </c>
      <c r="D158" s="265"/>
      <c r="E158" s="265"/>
      <c r="F158" s="318" t="s">
        <v>792</v>
      </c>
      <c r="G158" s="265"/>
      <c r="H158" s="317" t="s">
        <v>826</v>
      </c>
      <c r="I158" s="317" t="s">
        <v>788</v>
      </c>
      <c r="J158" s="317">
        <v>50</v>
      </c>
      <c r="K158" s="313"/>
    </row>
    <row r="159" s="1" customFormat="1" ht="15" customHeight="1">
      <c r="B159" s="290"/>
      <c r="C159" s="317" t="s">
        <v>97</v>
      </c>
      <c r="D159" s="265"/>
      <c r="E159" s="265"/>
      <c r="F159" s="318" t="s">
        <v>786</v>
      </c>
      <c r="G159" s="265"/>
      <c r="H159" s="317" t="s">
        <v>848</v>
      </c>
      <c r="I159" s="317" t="s">
        <v>788</v>
      </c>
      <c r="J159" s="317" t="s">
        <v>849</v>
      </c>
      <c r="K159" s="313"/>
    </row>
    <row r="160" s="1" customFormat="1" ht="15" customHeight="1">
      <c r="B160" s="290"/>
      <c r="C160" s="317" t="s">
        <v>850</v>
      </c>
      <c r="D160" s="265"/>
      <c r="E160" s="265"/>
      <c r="F160" s="318" t="s">
        <v>786</v>
      </c>
      <c r="G160" s="265"/>
      <c r="H160" s="317" t="s">
        <v>851</v>
      </c>
      <c r="I160" s="317" t="s">
        <v>821</v>
      </c>
      <c r="J160" s="317"/>
      <c r="K160" s="313"/>
    </row>
    <row r="16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="1" customFormat="1" ht="18.75" customHeight="1">
      <c r="B163" s="273"/>
      <c r="C163" s="273"/>
      <c r="D163" s="273"/>
      <c r="E163" s="273"/>
      <c r="F163" s="273"/>
      <c r="G163" s="273"/>
      <c r="H163" s="273"/>
      <c r="I163" s="273"/>
      <c r="J163" s="273"/>
      <c r="K163" s="273"/>
    </row>
    <row r="164" s="1" customFormat="1" ht="7.5" customHeight="1">
      <c r="B164" s="252"/>
      <c r="C164" s="253"/>
      <c r="D164" s="253"/>
      <c r="E164" s="253"/>
      <c r="F164" s="253"/>
      <c r="G164" s="253"/>
      <c r="H164" s="253"/>
      <c r="I164" s="253"/>
      <c r="J164" s="253"/>
      <c r="K164" s="254"/>
    </row>
    <row r="165" s="1" customFormat="1" ht="45" customHeight="1">
      <c r="B165" s="255"/>
      <c r="C165" s="256" t="s">
        <v>852</v>
      </c>
      <c r="D165" s="256"/>
      <c r="E165" s="256"/>
      <c r="F165" s="256"/>
      <c r="G165" s="256"/>
      <c r="H165" s="256"/>
      <c r="I165" s="256"/>
      <c r="J165" s="256"/>
      <c r="K165" s="257"/>
    </row>
    <row r="166" s="1" customFormat="1" ht="17.25" customHeight="1">
      <c r="B166" s="255"/>
      <c r="C166" s="280" t="s">
        <v>780</v>
      </c>
      <c r="D166" s="280"/>
      <c r="E166" s="280"/>
      <c r="F166" s="280" t="s">
        <v>781</v>
      </c>
      <c r="G166" s="322"/>
      <c r="H166" s="323" t="s">
        <v>55</v>
      </c>
      <c r="I166" s="323" t="s">
        <v>58</v>
      </c>
      <c r="J166" s="280" t="s">
        <v>782</v>
      </c>
      <c r="K166" s="257"/>
    </row>
    <row r="167" s="1" customFormat="1" ht="17.25" customHeight="1">
      <c r="B167" s="258"/>
      <c r="C167" s="282" t="s">
        <v>783</v>
      </c>
      <c r="D167" s="282"/>
      <c r="E167" s="282"/>
      <c r="F167" s="283" t="s">
        <v>784</v>
      </c>
      <c r="G167" s="324"/>
      <c r="H167" s="325"/>
      <c r="I167" s="325"/>
      <c r="J167" s="282" t="s">
        <v>785</v>
      </c>
      <c r="K167" s="260"/>
    </row>
    <row r="168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="1" customFormat="1" ht="15" customHeight="1">
      <c r="B169" s="290"/>
      <c r="C169" s="265" t="s">
        <v>789</v>
      </c>
      <c r="D169" s="265"/>
      <c r="E169" s="265"/>
      <c r="F169" s="288" t="s">
        <v>786</v>
      </c>
      <c r="G169" s="265"/>
      <c r="H169" s="265" t="s">
        <v>826</v>
      </c>
      <c r="I169" s="265" t="s">
        <v>788</v>
      </c>
      <c r="J169" s="265">
        <v>120</v>
      </c>
      <c r="K169" s="313"/>
    </row>
    <row r="170" s="1" customFormat="1" ht="15" customHeight="1">
      <c r="B170" s="290"/>
      <c r="C170" s="265" t="s">
        <v>835</v>
      </c>
      <c r="D170" s="265"/>
      <c r="E170" s="265"/>
      <c r="F170" s="288" t="s">
        <v>786</v>
      </c>
      <c r="G170" s="265"/>
      <c r="H170" s="265" t="s">
        <v>836</v>
      </c>
      <c r="I170" s="265" t="s">
        <v>788</v>
      </c>
      <c r="J170" s="265" t="s">
        <v>837</v>
      </c>
      <c r="K170" s="313"/>
    </row>
    <row r="171" s="1" customFormat="1" ht="15" customHeight="1">
      <c r="B171" s="290"/>
      <c r="C171" s="265" t="s">
        <v>734</v>
      </c>
      <c r="D171" s="265"/>
      <c r="E171" s="265"/>
      <c r="F171" s="288" t="s">
        <v>786</v>
      </c>
      <c r="G171" s="265"/>
      <c r="H171" s="265" t="s">
        <v>853</v>
      </c>
      <c r="I171" s="265" t="s">
        <v>788</v>
      </c>
      <c r="J171" s="265" t="s">
        <v>837</v>
      </c>
      <c r="K171" s="313"/>
    </row>
    <row r="172" s="1" customFormat="1" ht="15" customHeight="1">
      <c r="B172" s="290"/>
      <c r="C172" s="265" t="s">
        <v>791</v>
      </c>
      <c r="D172" s="265"/>
      <c r="E172" s="265"/>
      <c r="F172" s="288" t="s">
        <v>792</v>
      </c>
      <c r="G172" s="265"/>
      <c r="H172" s="265" t="s">
        <v>853</v>
      </c>
      <c r="I172" s="265" t="s">
        <v>788</v>
      </c>
      <c r="J172" s="265">
        <v>50</v>
      </c>
      <c r="K172" s="313"/>
    </row>
    <row r="173" s="1" customFormat="1" ht="15" customHeight="1">
      <c r="B173" s="290"/>
      <c r="C173" s="265" t="s">
        <v>794</v>
      </c>
      <c r="D173" s="265"/>
      <c r="E173" s="265"/>
      <c r="F173" s="288" t="s">
        <v>786</v>
      </c>
      <c r="G173" s="265"/>
      <c r="H173" s="265" t="s">
        <v>853</v>
      </c>
      <c r="I173" s="265" t="s">
        <v>796</v>
      </c>
      <c r="J173" s="265"/>
      <c r="K173" s="313"/>
    </row>
    <row r="174" s="1" customFormat="1" ht="15" customHeight="1">
      <c r="B174" s="290"/>
      <c r="C174" s="265" t="s">
        <v>805</v>
      </c>
      <c r="D174" s="265"/>
      <c r="E174" s="265"/>
      <c r="F174" s="288" t="s">
        <v>792</v>
      </c>
      <c r="G174" s="265"/>
      <c r="H174" s="265" t="s">
        <v>853</v>
      </c>
      <c r="I174" s="265" t="s">
        <v>788</v>
      </c>
      <c r="J174" s="265">
        <v>50</v>
      </c>
      <c r="K174" s="313"/>
    </row>
    <row r="175" s="1" customFormat="1" ht="15" customHeight="1">
      <c r="B175" s="290"/>
      <c r="C175" s="265" t="s">
        <v>813</v>
      </c>
      <c r="D175" s="265"/>
      <c r="E175" s="265"/>
      <c r="F175" s="288" t="s">
        <v>792</v>
      </c>
      <c r="G175" s="265"/>
      <c r="H175" s="265" t="s">
        <v>853</v>
      </c>
      <c r="I175" s="265" t="s">
        <v>788</v>
      </c>
      <c r="J175" s="265">
        <v>50</v>
      </c>
      <c r="K175" s="313"/>
    </row>
    <row r="176" s="1" customFormat="1" ht="15" customHeight="1">
      <c r="B176" s="290"/>
      <c r="C176" s="265" t="s">
        <v>811</v>
      </c>
      <c r="D176" s="265"/>
      <c r="E176" s="265"/>
      <c r="F176" s="288" t="s">
        <v>792</v>
      </c>
      <c r="G176" s="265"/>
      <c r="H176" s="265" t="s">
        <v>853</v>
      </c>
      <c r="I176" s="265" t="s">
        <v>788</v>
      </c>
      <c r="J176" s="265">
        <v>50</v>
      </c>
      <c r="K176" s="313"/>
    </row>
    <row r="177" s="1" customFormat="1" ht="15" customHeight="1">
      <c r="B177" s="290"/>
      <c r="C177" s="265" t="s">
        <v>110</v>
      </c>
      <c r="D177" s="265"/>
      <c r="E177" s="265"/>
      <c r="F177" s="288" t="s">
        <v>786</v>
      </c>
      <c r="G177" s="265"/>
      <c r="H177" s="265" t="s">
        <v>854</v>
      </c>
      <c r="I177" s="265" t="s">
        <v>855</v>
      </c>
      <c r="J177" s="265"/>
      <c r="K177" s="313"/>
    </row>
    <row r="178" s="1" customFormat="1" ht="15" customHeight="1">
      <c r="B178" s="290"/>
      <c r="C178" s="265" t="s">
        <v>58</v>
      </c>
      <c r="D178" s="265"/>
      <c r="E178" s="265"/>
      <c r="F178" s="288" t="s">
        <v>786</v>
      </c>
      <c r="G178" s="265"/>
      <c r="H178" s="265" t="s">
        <v>856</v>
      </c>
      <c r="I178" s="265" t="s">
        <v>857</v>
      </c>
      <c r="J178" s="265">
        <v>1</v>
      </c>
      <c r="K178" s="313"/>
    </row>
    <row r="179" s="1" customFormat="1" ht="15" customHeight="1">
      <c r="B179" s="290"/>
      <c r="C179" s="265" t="s">
        <v>54</v>
      </c>
      <c r="D179" s="265"/>
      <c r="E179" s="265"/>
      <c r="F179" s="288" t="s">
        <v>786</v>
      </c>
      <c r="G179" s="265"/>
      <c r="H179" s="265" t="s">
        <v>858</v>
      </c>
      <c r="I179" s="265" t="s">
        <v>788</v>
      </c>
      <c r="J179" s="265">
        <v>20</v>
      </c>
      <c r="K179" s="313"/>
    </row>
    <row r="180" s="1" customFormat="1" ht="15" customHeight="1">
      <c r="B180" s="290"/>
      <c r="C180" s="265" t="s">
        <v>55</v>
      </c>
      <c r="D180" s="265"/>
      <c r="E180" s="265"/>
      <c r="F180" s="288" t="s">
        <v>786</v>
      </c>
      <c r="G180" s="265"/>
      <c r="H180" s="265" t="s">
        <v>859</v>
      </c>
      <c r="I180" s="265" t="s">
        <v>788</v>
      </c>
      <c r="J180" s="265">
        <v>255</v>
      </c>
      <c r="K180" s="313"/>
    </row>
    <row r="181" s="1" customFormat="1" ht="15" customHeight="1">
      <c r="B181" s="290"/>
      <c r="C181" s="265" t="s">
        <v>111</v>
      </c>
      <c r="D181" s="265"/>
      <c r="E181" s="265"/>
      <c r="F181" s="288" t="s">
        <v>786</v>
      </c>
      <c r="G181" s="265"/>
      <c r="H181" s="265" t="s">
        <v>750</v>
      </c>
      <c r="I181" s="265" t="s">
        <v>788</v>
      </c>
      <c r="J181" s="265">
        <v>10</v>
      </c>
      <c r="K181" s="313"/>
    </row>
    <row r="182" s="1" customFormat="1" ht="15" customHeight="1">
      <c r="B182" s="290"/>
      <c r="C182" s="265" t="s">
        <v>112</v>
      </c>
      <c r="D182" s="265"/>
      <c r="E182" s="265"/>
      <c r="F182" s="288" t="s">
        <v>786</v>
      </c>
      <c r="G182" s="265"/>
      <c r="H182" s="265" t="s">
        <v>860</v>
      </c>
      <c r="I182" s="265" t="s">
        <v>821</v>
      </c>
      <c r="J182" s="265"/>
      <c r="K182" s="313"/>
    </row>
    <row r="183" s="1" customFormat="1" ht="15" customHeight="1">
      <c r="B183" s="290"/>
      <c r="C183" s="265" t="s">
        <v>861</v>
      </c>
      <c r="D183" s="265"/>
      <c r="E183" s="265"/>
      <c r="F183" s="288" t="s">
        <v>786</v>
      </c>
      <c r="G183" s="265"/>
      <c r="H183" s="265" t="s">
        <v>862</v>
      </c>
      <c r="I183" s="265" t="s">
        <v>821</v>
      </c>
      <c r="J183" s="265"/>
      <c r="K183" s="313"/>
    </row>
    <row r="184" s="1" customFormat="1" ht="15" customHeight="1">
      <c r="B184" s="290"/>
      <c r="C184" s="265" t="s">
        <v>850</v>
      </c>
      <c r="D184" s="265"/>
      <c r="E184" s="265"/>
      <c r="F184" s="288" t="s">
        <v>786</v>
      </c>
      <c r="G184" s="265"/>
      <c r="H184" s="265" t="s">
        <v>863</v>
      </c>
      <c r="I184" s="265" t="s">
        <v>821</v>
      </c>
      <c r="J184" s="265"/>
      <c r="K184" s="313"/>
    </row>
    <row r="185" s="1" customFormat="1" ht="15" customHeight="1">
      <c r="B185" s="290"/>
      <c r="C185" s="265" t="s">
        <v>114</v>
      </c>
      <c r="D185" s="265"/>
      <c r="E185" s="265"/>
      <c r="F185" s="288" t="s">
        <v>792</v>
      </c>
      <c r="G185" s="265"/>
      <c r="H185" s="265" t="s">
        <v>864</v>
      </c>
      <c r="I185" s="265" t="s">
        <v>788</v>
      </c>
      <c r="J185" s="265">
        <v>50</v>
      </c>
      <c r="K185" s="313"/>
    </row>
    <row r="186" s="1" customFormat="1" ht="15" customHeight="1">
      <c r="B186" s="290"/>
      <c r="C186" s="265" t="s">
        <v>865</v>
      </c>
      <c r="D186" s="265"/>
      <c r="E186" s="265"/>
      <c r="F186" s="288" t="s">
        <v>792</v>
      </c>
      <c r="G186" s="265"/>
      <c r="H186" s="265" t="s">
        <v>866</v>
      </c>
      <c r="I186" s="265" t="s">
        <v>867</v>
      </c>
      <c r="J186" s="265"/>
      <c r="K186" s="313"/>
    </row>
    <row r="187" s="1" customFormat="1" ht="15" customHeight="1">
      <c r="B187" s="290"/>
      <c r="C187" s="265" t="s">
        <v>868</v>
      </c>
      <c r="D187" s="265"/>
      <c r="E187" s="265"/>
      <c r="F187" s="288" t="s">
        <v>792</v>
      </c>
      <c r="G187" s="265"/>
      <c r="H187" s="265" t="s">
        <v>869</v>
      </c>
      <c r="I187" s="265" t="s">
        <v>867</v>
      </c>
      <c r="J187" s="265"/>
      <c r="K187" s="313"/>
    </row>
    <row r="188" s="1" customFormat="1" ht="15" customHeight="1">
      <c r="B188" s="290"/>
      <c r="C188" s="265" t="s">
        <v>870</v>
      </c>
      <c r="D188" s="265"/>
      <c r="E188" s="265"/>
      <c r="F188" s="288" t="s">
        <v>792</v>
      </c>
      <c r="G188" s="265"/>
      <c r="H188" s="265" t="s">
        <v>871</v>
      </c>
      <c r="I188" s="265" t="s">
        <v>867</v>
      </c>
      <c r="J188" s="265"/>
      <c r="K188" s="313"/>
    </row>
    <row r="189" s="1" customFormat="1" ht="15" customHeight="1">
      <c r="B189" s="290"/>
      <c r="C189" s="326" t="s">
        <v>872</v>
      </c>
      <c r="D189" s="265"/>
      <c r="E189" s="265"/>
      <c r="F189" s="288" t="s">
        <v>792</v>
      </c>
      <c r="G189" s="265"/>
      <c r="H189" s="265" t="s">
        <v>873</v>
      </c>
      <c r="I189" s="265" t="s">
        <v>874</v>
      </c>
      <c r="J189" s="327" t="s">
        <v>875</v>
      </c>
      <c r="K189" s="313"/>
    </row>
    <row r="190" s="15" customFormat="1" ht="15" customHeight="1">
      <c r="B190" s="328"/>
      <c r="C190" s="329" t="s">
        <v>876</v>
      </c>
      <c r="D190" s="330"/>
      <c r="E190" s="330"/>
      <c r="F190" s="331" t="s">
        <v>792</v>
      </c>
      <c r="G190" s="330"/>
      <c r="H190" s="330" t="s">
        <v>877</v>
      </c>
      <c r="I190" s="330" t="s">
        <v>874</v>
      </c>
      <c r="J190" s="332" t="s">
        <v>875</v>
      </c>
      <c r="K190" s="333"/>
    </row>
    <row r="191" s="1" customFormat="1" ht="15" customHeight="1">
      <c r="B191" s="290"/>
      <c r="C191" s="326" t="s">
        <v>43</v>
      </c>
      <c r="D191" s="265"/>
      <c r="E191" s="265"/>
      <c r="F191" s="288" t="s">
        <v>786</v>
      </c>
      <c r="G191" s="265"/>
      <c r="H191" s="262" t="s">
        <v>878</v>
      </c>
      <c r="I191" s="265" t="s">
        <v>879</v>
      </c>
      <c r="J191" s="265"/>
      <c r="K191" s="313"/>
    </row>
    <row r="192" s="1" customFormat="1" ht="15" customHeight="1">
      <c r="B192" s="290"/>
      <c r="C192" s="326" t="s">
        <v>880</v>
      </c>
      <c r="D192" s="265"/>
      <c r="E192" s="265"/>
      <c r="F192" s="288" t="s">
        <v>786</v>
      </c>
      <c r="G192" s="265"/>
      <c r="H192" s="265" t="s">
        <v>881</v>
      </c>
      <c r="I192" s="265" t="s">
        <v>821</v>
      </c>
      <c r="J192" s="265"/>
      <c r="K192" s="313"/>
    </row>
    <row r="193" s="1" customFormat="1" ht="15" customHeight="1">
      <c r="B193" s="290"/>
      <c r="C193" s="326" t="s">
        <v>882</v>
      </c>
      <c r="D193" s="265"/>
      <c r="E193" s="265"/>
      <c r="F193" s="288" t="s">
        <v>786</v>
      </c>
      <c r="G193" s="265"/>
      <c r="H193" s="265" t="s">
        <v>883</v>
      </c>
      <c r="I193" s="265" t="s">
        <v>821</v>
      </c>
      <c r="J193" s="265"/>
      <c r="K193" s="313"/>
    </row>
    <row r="194" s="1" customFormat="1" ht="15" customHeight="1">
      <c r="B194" s="290"/>
      <c r="C194" s="326" t="s">
        <v>884</v>
      </c>
      <c r="D194" s="265"/>
      <c r="E194" s="265"/>
      <c r="F194" s="288" t="s">
        <v>792</v>
      </c>
      <c r="G194" s="265"/>
      <c r="H194" s="265" t="s">
        <v>885</v>
      </c>
      <c r="I194" s="265" t="s">
        <v>821</v>
      </c>
      <c r="J194" s="265"/>
      <c r="K194" s="313"/>
    </row>
    <row r="195" s="1" customFormat="1" ht="15" customHeight="1">
      <c r="B195" s="319"/>
      <c r="C195" s="334"/>
      <c r="D195" s="299"/>
      <c r="E195" s="299"/>
      <c r="F195" s="299"/>
      <c r="G195" s="299"/>
      <c r="H195" s="299"/>
      <c r="I195" s="299"/>
      <c r="J195" s="299"/>
      <c r="K195" s="320"/>
    </row>
    <row r="196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="1" customFormat="1" ht="18.75" customHeight="1">
      <c r="B197" s="301"/>
      <c r="C197" s="311"/>
      <c r="D197" s="311"/>
      <c r="E197" s="311"/>
      <c r="F197" s="321"/>
      <c r="G197" s="311"/>
      <c r="H197" s="311"/>
      <c r="I197" s="311"/>
      <c r="J197" s="311"/>
      <c r="K197" s="301"/>
    </row>
    <row r="198" s="1" customFormat="1" ht="18.75" customHeight="1">
      <c r="B198" s="273"/>
      <c r="C198" s="273"/>
      <c r="D198" s="273"/>
      <c r="E198" s="273"/>
      <c r="F198" s="273"/>
      <c r="G198" s="273"/>
      <c r="H198" s="273"/>
      <c r="I198" s="273"/>
      <c r="J198" s="273"/>
      <c r="K198" s="273"/>
    </row>
    <row r="199" s="1" customFormat="1" ht="13.5">
      <c r="B199" s="252"/>
      <c r="C199" s="253"/>
      <c r="D199" s="253"/>
      <c r="E199" s="253"/>
      <c r="F199" s="253"/>
      <c r="G199" s="253"/>
      <c r="H199" s="253"/>
      <c r="I199" s="253"/>
      <c r="J199" s="253"/>
      <c r="K199" s="254"/>
    </row>
    <row r="200" s="1" customFormat="1" ht="21">
      <c r="B200" s="255"/>
      <c r="C200" s="256" t="s">
        <v>886</v>
      </c>
      <c r="D200" s="256"/>
      <c r="E200" s="256"/>
      <c r="F200" s="256"/>
      <c r="G200" s="256"/>
      <c r="H200" s="256"/>
      <c r="I200" s="256"/>
      <c r="J200" s="256"/>
      <c r="K200" s="257"/>
    </row>
    <row r="201" s="1" customFormat="1" ht="25.5" customHeight="1">
      <c r="B201" s="255"/>
      <c r="C201" s="335" t="s">
        <v>887</v>
      </c>
      <c r="D201" s="335"/>
      <c r="E201" s="335"/>
      <c r="F201" s="335" t="s">
        <v>888</v>
      </c>
      <c r="G201" s="336"/>
      <c r="H201" s="335" t="s">
        <v>889</v>
      </c>
      <c r="I201" s="335"/>
      <c r="J201" s="335"/>
      <c r="K201" s="257"/>
    </row>
    <row r="202" s="1" customFormat="1" ht="5.25" customHeight="1">
      <c r="B202" s="290"/>
      <c r="C202" s="285"/>
      <c r="D202" s="285"/>
      <c r="E202" s="285"/>
      <c r="F202" s="285"/>
      <c r="G202" s="311"/>
      <c r="H202" s="285"/>
      <c r="I202" s="285"/>
      <c r="J202" s="285"/>
      <c r="K202" s="313"/>
    </row>
    <row r="203" s="1" customFormat="1" ht="15" customHeight="1">
      <c r="B203" s="290"/>
      <c r="C203" s="265" t="s">
        <v>879</v>
      </c>
      <c r="D203" s="265"/>
      <c r="E203" s="265"/>
      <c r="F203" s="288" t="s">
        <v>44</v>
      </c>
      <c r="G203" s="265"/>
      <c r="H203" s="265" t="s">
        <v>890</v>
      </c>
      <c r="I203" s="265"/>
      <c r="J203" s="265"/>
      <c r="K203" s="313"/>
    </row>
    <row r="204" s="1" customFormat="1" ht="15" customHeight="1">
      <c r="B204" s="290"/>
      <c r="C204" s="265"/>
      <c r="D204" s="265"/>
      <c r="E204" s="265"/>
      <c r="F204" s="288" t="s">
        <v>45</v>
      </c>
      <c r="G204" s="265"/>
      <c r="H204" s="265" t="s">
        <v>891</v>
      </c>
      <c r="I204" s="265"/>
      <c r="J204" s="265"/>
      <c r="K204" s="313"/>
    </row>
    <row r="205" s="1" customFormat="1" ht="15" customHeight="1">
      <c r="B205" s="290"/>
      <c r="C205" s="265"/>
      <c r="D205" s="265"/>
      <c r="E205" s="265"/>
      <c r="F205" s="288" t="s">
        <v>48</v>
      </c>
      <c r="G205" s="265"/>
      <c r="H205" s="265" t="s">
        <v>892</v>
      </c>
      <c r="I205" s="265"/>
      <c r="J205" s="265"/>
      <c r="K205" s="313"/>
    </row>
    <row r="206" s="1" customFormat="1" ht="15" customHeight="1">
      <c r="B206" s="290"/>
      <c r="C206" s="265"/>
      <c r="D206" s="265"/>
      <c r="E206" s="265"/>
      <c r="F206" s="288" t="s">
        <v>46</v>
      </c>
      <c r="G206" s="265"/>
      <c r="H206" s="265" t="s">
        <v>893</v>
      </c>
      <c r="I206" s="265"/>
      <c r="J206" s="265"/>
      <c r="K206" s="313"/>
    </row>
    <row r="207" s="1" customFormat="1" ht="15" customHeight="1">
      <c r="B207" s="290"/>
      <c r="C207" s="265"/>
      <c r="D207" s="265"/>
      <c r="E207" s="265"/>
      <c r="F207" s="288" t="s">
        <v>47</v>
      </c>
      <c r="G207" s="265"/>
      <c r="H207" s="265" t="s">
        <v>894</v>
      </c>
      <c r="I207" s="265"/>
      <c r="J207" s="265"/>
      <c r="K207" s="313"/>
    </row>
    <row r="208" s="1" customFormat="1" ht="15" customHeight="1">
      <c r="B208" s="290"/>
      <c r="C208" s="265"/>
      <c r="D208" s="265"/>
      <c r="E208" s="265"/>
      <c r="F208" s="288"/>
      <c r="G208" s="265"/>
      <c r="H208" s="265"/>
      <c r="I208" s="265"/>
      <c r="J208" s="265"/>
      <c r="K208" s="313"/>
    </row>
    <row r="209" s="1" customFormat="1" ht="15" customHeight="1">
      <c r="B209" s="290"/>
      <c r="C209" s="265" t="s">
        <v>833</v>
      </c>
      <c r="D209" s="265"/>
      <c r="E209" s="265"/>
      <c r="F209" s="288" t="s">
        <v>80</v>
      </c>
      <c r="G209" s="265"/>
      <c r="H209" s="265" t="s">
        <v>895</v>
      </c>
      <c r="I209" s="265"/>
      <c r="J209" s="265"/>
      <c r="K209" s="313"/>
    </row>
    <row r="210" s="1" customFormat="1" ht="15" customHeight="1">
      <c r="B210" s="290"/>
      <c r="C210" s="265"/>
      <c r="D210" s="265"/>
      <c r="E210" s="265"/>
      <c r="F210" s="288" t="s">
        <v>728</v>
      </c>
      <c r="G210" s="265"/>
      <c r="H210" s="265" t="s">
        <v>729</v>
      </c>
      <c r="I210" s="265"/>
      <c r="J210" s="265"/>
      <c r="K210" s="313"/>
    </row>
    <row r="211" s="1" customFormat="1" ht="15" customHeight="1">
      <c r="B211" s="290"/>
      <c r="C211" s="265"/>
      <c r="D211" s="265"/>
      <c r="E211" s="265"/>
      <c r="F211" s="288" t="s">
        <v>726</v>
      </c>
      <c r="G211" s="265"/>
      <c r="H211" s="265" t="s">
        <v>896</v>
      </c>
      <c r="I211" s="265"/>
      <c r="J211" s="265"/>
      <c r="K211" s="313"/>
    </row>
    <row r="212" s="1" customFormat="1" ht="15" customHeight="1">
      <c r="B212" s="337"/>
      <c r="C212" s="265"/>
      <c r="D212" s="265"/>
      <c r="E212" s="265"/>
      <c r="F212" s="288" t="s">
        <v>730</v>
      </c>
      <c r="G212" s="326"/>
      <c r="H212" s="317" t="s">
        <v>731</v>
      </c>
      <c r="I212" s="317"/>
      <c r="J212" s="317"/>
      <c r="K212" s="338"/>
    </row>
    <row r="213" s="1" customFormat="1" ht="15" customHeight="1">
      <c r="B213" s="337"/>
      <c r="C213" s="265"/>
      <c r="D213" s="265"/>
      <c r="E213" s="265"/>
      <c r="F213" s="288" t="s">
        <v>732</v>
      </c>
      <c r="G213" s="326"/>
      <c r="H213" s="317" t="s">
        <v>897</v>
      </c>
      <c r="I213" s="317"/>
      <c r="J213" s="317"/>
      <c r="K213" s="338"/>
    </row>
    <row r="214" s="1" customFormat="1" ht="15" customHeight="1">
      <c r="B214" s="337"/>
      <c r="C214" s="265"/>
      <c r="D214" s="265"/>
      <c r="E214" s="265"/>
      <c r="F214" s="288"/>
      <c r="G214" s="326"/>
      <c r="H214" s="317"/>
      <c r="I214" s="317"/>
      <c r="J214" s="317"/>
      <c r="K214" s="338"/>
    </row>
    <row r="215" s="1" customFormat="1" ht="15" customHeight="1">
      <c r="B215" s="337"/>
      <c r="C215" s="265" t="s">
        <v>857</v>
      </c>
      <c r="D215" s="265"/>
      <c r="E215" s="265"/>
      <c r="F215" s="288">
        <v>1</v>
      </c>
      <c r="G215" s="326"/>
      <c r="H215" s="317" t="s">
        <v>898</v>
      </c>
      <c r="I215" s="317"/>
      <c r="J215" s="317"/>
      <c r="K215" s="338"/>
    </row>
    <row r="216" s="1" customFormat="1" ht="15" customHeight="1">
      <c r="B216" s="337"/>
      <c r="C216" s="265"/>
      <c r="D216" s="265"/>
      <c r="E216" s="265"/>
      <c r="F216" s="288">
        <v>2</v>
      </c>
      <c r="G216" s="326"/>
      <c r="H216" s="317" t="s">
        <v>899</v>
      </c>
      <c r="I216" s="317"/>
      <c r="J216" s="317"/>
      <c r="K216" s="338"/>
    </row>
    <row r="217" s="1" customFormat="1" ht="15" customHeight="1">
      <c r="B217" s="337"/>
      <c r="C217" s="265"/>
      <c r="D217" s="265"/>
      <c r="E217" s="265"/>
      <c r="F217" s="288">
        <v>3</v>
      </c>
      <c r="G217" s="326"/>
      <c r="H217" s="317" t="s">
        <v>900</v>
      </c>
      <c r="I217" s="317"/>
      <c r="J217" s="317"/>
      <c r="K217" s="338"/>
    </row>
    <row r="218" s="1" customFormat="1" ht="15" customHeight="1">
      <c r="B218" s="337"/>
      <c r="C218" s="265"/>
      <c r="D218" s="265"/>
      <c r="E218" s="265"/>
      <c r="F218" s="288">
        <v>4</v>
      </c>
      <c r="G218" s="326"/>
      <c r="H218" s="317" t="s">
        <v>901</v>
      </c>
      <c r="I218" s="317"/>
      <c r="J218" s="317"/>
      <c r="K218" s="338"/>
    </row>
    <row r="219" s="1" customFormat="1" ht="12.75" customHeight="1">
      <c r="B219" s="339"/>
      <c r="C219" s="340"/>
      <c r="D219" s="340"/>
      <c r="E219" s="340"/>
      <c r="F219" s="340"/>
      <c r="G219" s="340"/>
      <c r="H219" s="340"/>
      <c r="I219" s="340"/>
      <c r="J219" s="340"/>
      <c r="K219" s="34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schuhova-HP\schuhova</dc:creator>
  <cp:lastModifiedBy>schuhova-HP\schuhova</cp:lastModifiedBy>
  <dcterms:created xsi:type="dcterms:W3CDTF">2024-10-23T07:55:54Z</dcterms:created>
  <dcterms:modified xsi:type="dcterms:W3CDTF">2024-10-23T07:56:00Z</dcterms:modified>
</cp:coreProperties>
</file>